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4915" windowHeight="12015" activeTab="7"/>
  </bookViews>
  <sheets>
    <sheet name="V14" sheetId="1" r:id="rId1"/>
    <sheet name="M14" sheetId="2" r:id="rId2"/>
    <sheet name="V16" sheetId="3" r:id="rId3"/>
    <sheet name="M16" sheetId="4" r:id="rId4"/>
    <sheet name="V18" sheetId="5" r:id="rId5"/>
    <sheet name="M18" sheetId="6" r:id="rId6"/>
    <sheet name="V20" sheetId="7" r:id="rId7"/>
    <sheet name="M20" sheetId="8" r:id="rId8"/>
  </sheets>
  <calcPr calcId="144525"/>
</workbook>
</file>

<file path=xl/calcChain.xml><?xml version="1.0" encoding="utf-8"?>
<calcChain xmlns="http://schemas.openxmlformats.org/spreadsheetml/2006/main">
  <c r="H6" i="5" l="1"/>
  <c r="H10" i="1"/>
  <c r="G12" i="6"/>
  <c r="D6" i="5"/>
  <c r="E22" i="4"/>
  <c r="D26" i="3"/>
  <c r="H10" i="3"/>
  <c r="G10" i="3"/>
  <c r="D23" i="3"/>
  <c r="E19" i="2"/>
  <c r="G20" i="5"/>
  <c r="D25" i="5"/>
  <c r="G10" i="1"/>
  <c r="H4" i="4" l="1"/>
  <c r="D4" i="4"/>
  <c r="H9" i="8" l="1"/>
  <c r="H10" i="8"/>
  <c r="H11" i="8"/>
  <c r="H12" i="8"/>
  <c r="H13" i="8"/>
  <c r="H14" i="8"/>
  <c r="H15" i="8"/>
  <c r="H16" i="8"/>
  <c r="H17" i="8"/>
  <c r="H8" i="8"/>
  <c r="H7" i="8"/>
  <c r="H6" i="8"/>
  <c r="H5" i="8"/>
  <c r="H4" i="8"/>
  <c r="H3" i="8"/>
  <c r="C17" i="8"/>
  <c r="C7" i="8"/>
  <c r="C4" i="8"/>
  <c r="C3" i="8"/>
  <c r="C2" i="8"/>
  <c r="D16" i="8"/>
  <c r="D15" i="8"/>
  <c r="D14" i="8"/>
  <c r="D13" i="8"/>
  <c r="D10" i="8"/>
  <c r="D9" i="8"/>
  <c r="D7" i="8"/>
  <c r="D5" i="8"/>
  <c r="D3" i="8"/>
  <c r="D4" i="8"/>
  <c r="G12" i="8"/>
  <c r="G10" i="8"/>
  <c r="G8" i="8"/>
  <c r="G3" i="8"/>
  <c r="G7" i="8"/>
  <c r="G5" i="8"/>
  <c r="G4" i="8"/>
  <c r="G11" i="8"/>
  <c r="E10" i="8"/>
  <c r="E9" i="8"/>
  <c r="E8" i="8"/>
  <c r="E7" i="8"/>
  <c r="E6" i="8"/>
  <c r="E5" i="8"/>
  <c r="E4" i="8"/>
  <c r="E3" i="8"/>
  <c r="E2" i="8"/>
  <c r="H9" i="7"/>
  <c r="H12" i="7"/>
  <c r="H16" i="7"/>
  <c r="H17" i="7"/>
  <c r="C14" i="7"/>
  <c r="H14" i="7" s="1"/>
  <c r="C2" i="7"/>
  <c r="C12" i="7"/>
  <c r="C7" i="7"/>
  <c r="C4" i="7"/>
  <c r="C5" i="7"/>
  <c r="H5" i="7" s="1"/>
  <c r="D17" i="7"/>
  <c r="D16" i="7"/>
  <c r="D10" i="7"/>
  <c r="H10" i="7" s="1"/>
  <c r="D15" i="7"/>
  <c r="H15" i="7" s="1"/>
  <c r="D8" i="7"/>
  <c r="H8" i="7" s="1"/>
  <c r="D2" i="7"/>
  <c r="D6" i="7"/>
  <c r="H6" i="7" s="1"/>
  <c r="D7" i="7"/>
  <c r="H7" i="7" s="1"/>
  <c r="D4" i="7"/>
  <c r="D14" i="7"/>
  <c r="D3" i="7"/>
  <c r="G13" i="7"/>
  <c r="H13" i="7" s="1"/>
  <c r="G12" i="7"/>
  <c r="G11" i="7"/>
  <c r="H11" i="7" s="1"/>
  <c r="G10" i="7"/>
  <c r="G5" i="7"/>
  <c r="G7" i="7"/>
  <c r="G6" i="7"/>
  <c r="G4" i="7"/>
  <c r="H4" i="7" s="1"/>
  <c r="E3" i="7"/>
  <c r="H3" i="7" s="1"/>
  <c r="E9" i="7"/>
  <c r="E8" i="7"/>
  <c r="E7" i="7"/>
  <c r="E6" i="7"/>
  <c r="E5" i="7"/>
  <c r="E4" i="7"/>
  <c r="E2" i="7"/>
  <c r="C4" i="6"/>
  <c r="C5" i="6"/>
  <c r="C2" i="6"/>
  <c r="C7" i="6"/>
  <c r="C26" i="6"/>
  <c r="H26" i="6" s="1"/>
  <c r="D25" i="6"/>
  <c r="H25" i="6" s="1"/>
  <c r="D24" i="6"/>
  <c r="H24" i="6" s="1"/>
  <c r="D13" i="6"/>
  <c r="D16" i="6"/>
  <c r="D19" i="6"/>
  <c r="D23" i="6"/>
  <c r="H23" i="6" s="1"/>
  <c r="D21" i="6"/>
  <c r="D22" i="6"/>
  <c r="H22" i="6" s="1"/>
  <c r="D8" i="6"/>
  <c r="D9" i="6"/>
  <c r="D4" i="6"/>
  <c r="D6" i="6"/>
  <c r="D17" i="6"/>
  <c r="D5" i="6"/>
  <c r="D7" i="6"/>
  <c r="G21" i="6"/>
  <c r="G20" i="6"/>
  <c r="H20" i="6" s="1"/>
  <c r="G19" i="6"/>
  <c r="G18" i="6"/>
  <c r="H18" i="6" s="1"/>
  <c r="G4" i="6"/>
  <c r="G6" i="6"/>
  <c r="G13" i="6"/>
  <c r="G11" i="6"/>
  <c r="G17" i="6"/>
  <c r="G9" i="6"/>
  <c r="G7" i="6"/>
  <c r="G5" i="6"/>
  <c r="E16" i="6"/>
  <c r="E15" i="6"/>
  <c r="H15" i="6" s="1"/>
  <c r="E14" i="6"/>
  <c r="H14" i="6" s="1"/>
  <c r="E13" i="6"/>
  <c r="E12" i="6"/>
  <c r="H12" i="6" s="1"/>
  <c r="E11" i="6"/>
  <c r="E10" i="6"/>
  <c r="H10" i="6" s="1"/>
  <c r="E9" i="6"/>
  <c r="E8" i="6"/>
  <c r="E7" i="6"/>
  <c r="E6" i="6"/>
  <c r="E5" i="6"/>
  <c r="E4" i="6"/>
  <c r="E3" i="6"/>
  <c r="H3" i="6" s="1"/>
  <c r="E2" i="6"/>
  <c r="H2" i="6" s="1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18" i="5"/>
  <c r="H17" i="5"/>
  <c r="H11" i="5"/>
  <c r="H12" i="5"/>
  <c r="H13" i="5"/>
  <c r="H14" i="5"/>
  <c r="H15" i="5"/>
  <c r="H16" i="5"/>
  <c r="H10" i="5"/>
  <c r="H9" i="5"/>
  <c r="H7" i="5"/>
  <c r="H8" i="5"/>
  <c r="H5" i="5"/>
  <c r="H3" i="5"/>
  <c r="H4" i="5"/>
  <c r="H2" i="5"/>
  <c r="C2" i="5"/>
  <c r="C9" i="5"/>
  <c r="C14" i="5"/>
  <c r="C5" i="5"/>
  <c r="C28" i="5"/>
  <c r="C20" i="5"/>
  <c r="C16" i="5"/>
  <c r="C17" i="5"/>
  <c r="C24" i="5"/>
  <c r="D19" i="5"/>
  <c r="D10" i="5"/>
  <c r="D32" i="5"/>
  <c r="D23" i="5"/>
  <c r="D21" i="5"/>
  <c r="D31" i="5"/>
  <c r="D9" i="5"/>
  <c r="D4" i="5"/>
  <c r="D12" i="5"/>
  <c r="D18" i="5"/>
  <c r="D30" i="5"/>
  <c r="D5" i="5"/>
  <c r="D24" i="5"/>
  <c r="D16" i="5"/>
  <c r="D13" i="5"/>
  <c r="D29" i="5"/>
  <c r="D15" i="5"/>
  <c r="D17" i="5"/>
  <c r="D28" i="5"/>
  <c r="D7" i="5"/>
  <c r="D8" i="5"/>
  <c r="D2" i="5"/>
  <c r="G5" i="5"/>
  <c r="G9" i="5"/>
  <c r="G12" i="5"/>
  <c r="G14" i="5"/>
  <c r="G17" i="5"/>
  <c r="G2" i="5"/>
  <c r="G3" i="5"/>
  <c r="G15" i="5"/>
  <c r="G7" i="5"/>
  <c r="G8" i="5"/>
  <c r="G6" i="5"/>
  <c r="G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12" i="4"/>
  <c r="H11" i="4"/>
  <c r="H10" i="4"/>
  <c r="H9" i="4"/>
  <c r="H8" i="4"/>
  <c r="H6" i="4"/>
  <c r="H7" i="4"/>
  <c r="H5" i="4"/>
  <c r="H3" i="4"/>
  <c r="C15" i="4"/>
  <c r="C28" i="4"/>
  <c r="C27" i="4"/>
  <c r="C10" i="4"/>
  <c r="C24" i="4"/>
  <c r="C11" i="4"/>
  <c r="C5" i="4"/>
  <c r="C12" i="4"/>
  <c r="C21" i="4"/>
  <c r="C8" i="4"/>
  <c r="C3" i="4"/>
  <c r="C4" i="4"/>
  <c r="D26" i="4"/>
  <c r="D25" i="4"/>
  <c r="D22" i="4"/>
  <c r="D13" i="4"/>
  <c r="H13" i="4" s="1"/>
  <c r="D19" i="4"/>
  <c r="D16" i="4"/>
  <c r="D24" i="4"/>
  <c r="D11" i="4"/>
  <c r="D21" i="4"/>
  <c r="D9" i="4"/>
  <c r="D6" i="4"/>
  <c r="D12" i="4"/>
  <c r="D5" i="4"/>
  <c r="D3" i="4"/>
  <c r="D8" i="4"/>
  <c r="G19" i="4"/>
  <c r="G23" i="4"/>
  <c r="G22" i="4"/>
  <c r="G16" i="4"/>
  <c r="G15" i="4"/>
  <c r="G20" i="4"/>
  <c r="G21" i="4"/>
  <c r="G9" i="4"/>
  <c r="G3" i="4"/>
  <c r="G4" i="4"/>
  <c r="G6" i="4"/>
  <c r="G8" i="4"/>
  <c r="G11" i="4"/>
  <c r="G5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H17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12" i="3"/>
  <c r="H11" i="3"/>
  <c r="H9" i="3"/>
  <c r="H8" i="3"/>
  <c r="H7" i="3"/>
  <c r="H6" i="3"/>
  <c r="H5" i="3"/>
  <c r="H3" i="3"/>
  <c r="H2" i="3"/>
  <c r="C24" i="3"/>
  <c r="C14" i="3"/>
  <c r="C39" i="3"/>
  <c r="C7" i="3"/>
  <c r="C11" i="3"/>
  <c r="C17" i="3"/>
  <c r="C3" i="3"/>
  <c r="E4" i="3"/>
  <c r="C9" i="3"/>
  <c r="C2" i="3"/>
  <c r="C6" i="3"/>
  <c r="C8" i="3"/>
  <c r="D38" i="3"/>
  <c r="D37" i="3"/>
  <c r="D36" i="3"/>
  <c r="D29" i="3"/>
  <c r="D35" i="3"/>
  <c r="D34" i="3"/>
  <c r="D21" i="3"/>
  <c r="D19" i="3"/>
  <c r="D16" i="3"/>
  <c r="D33" i="3"/>
  <c r="D13" i="3"/>
  <c r="D17" i="3"/>
  <c r="D9" i="3"/>
  <c r="D32" i="3"/>
  <c r="D5" i="3"/>
  <c r="D27" i="3"/>
  <c r="D31" i="3"/>
  <c r="D11" i="3"/>
  <c r="D7" i="3"/>
  <c r="D25" i="3"/>
  <c r="D3" i="3"/>
  <c r="D8" i="3"/>
  <c r="D6" i="3"/>
  <c r="G14" i="3"/>
  <c r="G13" i="3"/>
  <c r="G24" i="3"/>
  <c r="G30" i="3"/>
  <c r="G29" i="3"/>
  <c r="G22" i="3"/>
  <c r="G28" i="3"/>
  <c r="G21" i="3"/>
  <c r="G27" i="3"/>
  <c r="G17" i="3"/>
  <c r="G6" i="3"/>
  <c r="G26" i="3"/>
  <c r="G9" i="3"/>
  <c r="G5" i="3"/>
  <c r="G11" i="3"/>
  <c r="G7" i="3"/>
  <c r="G3" i="3"/>
  <c r="G2" i="3"/>
  <c r="G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3" i="3"/>
  <c r="E2" i="3"/>
  <c r="H19" i="2"/>
  <c r="H20" i="2"/>
  <c r="H21" i="2"/>
  <c r="H22" i="2"/>
  <c r="H17" i="2"/>
  <c r="H14" i="2"/>
  <c r="H15" i="2"/>
  <c r="H16" i="2"/>
  <c r="H12" i="2"/>
  <c r="H10" i="2"/>
  <c r="H9" i="2"/>
  <c r="C22" i="2"/>
  <c r="C21" i="2"/>
  <c r="C17" i="2"/>
  <c r="C10" i="2"/>
  <c r="C8" i="2"/>
  <c r="C6" i="2"/>
  <c r="C5" i="2"/>
  <c r="C4" i="2"/>
  <c r="H3" i="1"/>
  <c r="C8" i="1"/>
  <c r="C7" i="1"/>
  <c r="C6" i="1"/>
  <c r="C4" i="1"/>
  <c r="C3" i="1"/>
  <c r="C2" i="1"/>
  <c r="G12" i="2"/>
  <c r="G17" i="2"/>
  <c r="G13" i="2"/>
  <c r="H13" i="2" s="1"/>
  <c r="G19" i="2"/>
  <c r="G15" i="2"/>
  <c r="G6" i="2"/>
  <c r="H6" i="2" s="1"/>
  <c r="G5" i="2"/>
  <c r="H5" i="2" s="1"/>
  <c r="G18" i="2"/>
  <c r="G3" i="2"/>
  <c r="G10" i="2"/>
  <c r="G8" i="2"/>
  <c r="H8" i="2" s="1"/>
  <c r="G4" i="2"/>
  <c r="H4" i="2" s="1"/>
  <c r="D14" i="2"/>
  <c r="D12" i="2"/>
  <c r="D20" i="2"/>
  <c r="D19" i="2"/>
  <c r="D18" i="2"/>
  <c r="H18" i="2" s="1"/>
  <c r="D6" i="2"/>
  <c r="D4" i="2"/>
  <c r="D13" i="2"/>
  <c r="D5" i="2"/>
  <c r="D10" i="2"/>
  <c r="D17" i="2"/>
  <c r="D7" i="2"/>
  <c r="D8" i="2"/>
  <c r="D3" i="2"/>
  <c r="E16" i="2"/>
  <c r="E15" i="2"/>
  <c r="E14" i="2"/>
  <c r="E13" i="2"/>
  <c r="E12" i="2"/>
  <c r="E11" i="2"/>
  <c r="H11" i="2" s="1"/>
  <c r="E10" i="2"/>
  <c r="E9" i="2"/>
  <c r="E8" i="2"/>
  <c r="E7" i="2"/>
  <c r="H7" i="2" s="1"/>
  <c r="E6" i="2"/>
  <c r="E5" i="2"/>
  <c r="E4" i="2"/>
  <c r="E3" i="2"/>
  <c r="H3" i="2" s="1"/>
  <c r="E2" i="2"/>
  <c r="H42" i="1"/>
  <c r="H38" i="1"/>
  <c r="H39" i="1"/>
  <c r="H20" i="1"/>
  <c r="H18" i="1"/>
  <c r="H12" i="1"/>
  <c r="F4" i="1"/>
  <c r="F5" i="1"/>
  <c r="F3" i="1"/>
  <c r="F6" i="1"/>
  <c r="F7" i="1"/>
  <c r="F8" i="1"/>
  <c r="F9" i="1"/>
  <c r="H9" i="1" s="1"/>
  <c r="F11" i="1"/>
  <c r="H11" i="1" s="1"/>
  <c r="F12" i="1"/>
  <c r="F14" i="1"/>
  <c r="H14" i="1" s="1"/>
  <c r="F15" i="1"/>
  <c r="H15" i="1" s="1"/>
  <c r="F16" i="1"/>
  <c r="F19" i="1"/>
  <c r="F20" i="1"/>
  <c r="F27" i="1"/>
  <c r="F28" i="1"/>
  <c r="F29" i="1"/>
  <c r="F30" i="1"/>
  <c r="F31" i="1"/>
  <c r="H31" i="1" s="1"/>
  <c r="F32" i="1"/>
  <c r="H32" i="1" s="1"/>
  <c r="F33" i="1"/>
  <c r="F34" i="1"/>
  <c r="F35" i="1"/>
  <c r="H35" i="1" s="1"/>
  <c r="G44" i="1"/>
  <c r="H44" i="1" s="1"/>
  <c r="G43" i="1"/>
  <c r="H43" i="1" s="1"/>
  <c r="G21" i="1"/>
  <c r="H21" i="1" s="1"/>
  <c r="G7" i="1"/>
  <c r="G30" i="1"/>
  <c r="H30" i="1" s="1"/>
  <c r="G42" i="1"/>
  <c r="G27" i="1"/>
  <c r="G33" i="1"/>
  <c r="H33" i="1" s="1"/>
  <c r="G41" i="1"/>
  <c r="H41" i="1" s="1"/>
  <c r="G40" i="1"/>
  <c r="H40" i="1" s="1"/>
  <c r="G19" i="1"/>
  <c r="H19" i="1" s="1"/>
  <c r="G5" i="1"/>
  <c r="H5" i="1" s="1"/>
  <c r="G34" i="1"/>
  <c r="H34" i="1" s="1"/>
  <c r="G39" i="1"/>
  <c r="G38" i="1"/>
  <c r="G37" i="1"/>
  <c r="H37" i="1" s="1"/>
  <c r="G2" i="1"/>
  <c r="G11" i="1"/>
  <c r="G36" i="1"/>
  <c r="H36" i="1" s="1"/>
  <c r="G4" i="1"/>
  <c r="G16" i="1"/>
  <c r="H16" i="1" s="1"/>
  <c r="G15" i="1"/>
  <c r="G29" i="1"/>
  <c r="H29" i="1" s="1"/>
  <c r="H7" i="1"/>
  <c r="C5" i="1"/>
  <c r="G28" i="1"/>
  <c r="G17" i="1"/>
  <c r="H17" i="1" s="1"/>
  <c r="G3" i="1"/>
  <c r="F2" i="1"/>
  <c r="H7" i="6" l="1"/>
  <c r="H13" i="6"/>
  <c r="H8" i="6"/>
  <c r="H17" i="6"/>
  <c r="H21" i="6"/>
  <c r="H9" i="6"/>
  <c r="H4" i="6"/>
  <c r="H11" i="6"/>
  <c r="H6" i="6"/>
  <c r="H16" i="6"/>
  <c r="H5" i="6"/>
  <c r="H19" i="6"/>
  <c r="H4" i="1"/>
  <c r="H27" i="1"/>
  <c r="H8" i="1"/>
  <c r="H28" i="1"/>
  <c r="H2" i="1"/>
</calcChain>
</file>

<file path=xl/sharedStrings.xml><?xml version="1.0" encoding="utf-8"?>
<sst xmlns="http://schemas.openxmlformats.org/spreadsheetml/2006/main" count="1170" uniqueCount="279">
  <si>
    <t>Čiauška Tadas</t>
  </si>
  <si>
    <t>Jurbarko KKSC, Jurbarkas</t>
  </si>
  <si>
    <t>Dementavičius Tadas</t>
  </si>
  <si>
    <t>Takas OK, SM Gaja, Kaunas</t>
  </si>
  <si>
    <t>Vaitiekus Kasparas</t>
  </si>
  <si>
    <t>Medeina OK, SM Gaja, Kaunas</t>
  </si>
  <si>
    <t>Kazlauskas Osvaldas</t>
  </si>
  <si>
    <t>SM Gaja, Kaunas</t>
  </si>
  <si>
    <t>Rimkus Tautvydas</t>
  </si>
  <si>
    <t>Ąžuolas OK, Vilnius</t>
  </si>
  <si>
    <t>Videika Juozas</t>
  </si>
  <si>
    <t>Davidavičius Augustinas</t>
  </si>
  <si>
    <t xml:space="preserve"> LTU</t>
  </si>
  <si>
    <t>BFP</t>
  </si>
  <si>
    <t>Vileišis</t>
  </si>
  <si>
    <t>Pavasario taurė</t>
  </si>
  <si>
    <t>Vilnius 2017</t>
  </si>
  <si>
    <t>BFP krosas</t>
  </si>
  <si>
    <t>Jurbarko r. KKSC, Jurbarkas</t>
  </si>
  <si>
    <t>Vidžiūnas Julius</t>
  </si>
  <si>
    <t>Sakas OK, Šiaulių JTC, Šiauliai</t>
  </si>
  <si>
    <t>Januškaitis Matas</t>
  </si>
  <si>
    <t>Javonis OK, Marijampolė</t>
  </si>
  <si>
    <t>Baronas Ignas</t>
  </si>
  <si>
    <t>Klevinskas Justas</t>
  </si>
  <si>
    <t>Šiaulių JTC, Šiauliai</t>
  </si>
  <si>
    <t>Zigmantas Jovaras</t>
  </si>
  <si>
    <t>Ąžuolas OK, Vilniaus m. SC, Vilnius</t>
  </si>
  <si>
    <t>Vaitkus Erikas</t>
  </si>
  <si>
    <t>Arboro OK, Mykolo Antanaičio gimnazija, Krekenava</t>
  </si>
  <si>
    <t>Voroblievas Simonas</t>
  </si>
  <si>
    <t>Panevėžio KKSC, Panevėžys</t>
  </si>
  <si>
    <t>Jaloveckas Pijus</t>
  </si>
  <si>
    <t>Valatkevičius Rytis</t>
  </si>
  <si>
    <t>Vaškys Martynas</t>
  </si>
  <si>
    <t>Plungės SRC, Plungė</t>
  </si>
  <si>
    <t>Briedis Žygimantas</t>
  </si>
  <si>
    <t>Šilalės SM, Šilalė</t>
  </si>
  <si>
    <t>Songaila Kajus</t>
  </si>
  <si>
    <t>Petrošius Rokas</t>
  </si>
  <si>
    <t>Maršalka Šarūnas</t>
  </si>
  <si>
    <t>Monkevičius Deividas</t>
  </si>
  <si>
    <t>Monkevičius Gvidas</t>
  </si>
  <si>
    <t>Povilonis Matas</t>
  </si>
  <si>
    <t>Miloševičius Modestas</t>
  </si>
  <si>
    <t>Zemeckas Vytautas</t>
  </si>
  <si>
    <t>Sluch KO, Slusk</t>
  </si>
  <si>
    <t>Jurbarko r. KKSC</t>
  </si>
  <si>
    <t>Traubas Adomas</t>
  </si>
  <si>
    <t>Fortūna OK, Vilnius</t>
  </si>
  <si>
    <t>Maciulevičius Pijus</t>
  </si>
  <si>
    <t>Šilas OK, Prienų KKSC, Prienai</t>
  </si>
  <si>
    <t>Krekenavos gimnazija/OK Arboro</t>
  </si>
  <si>
    <t>Šmitas Martynas</t>
  </si>
  <si>
    <t>Perkūnas OK, Vilniaus m. SC, Vilnius</t>
  </si>
  <si>
    <t>Girkantas Donatas</t>
  </si>
  <si>
    <t>Panevėžio KKSC</t>
  </si>
  <si>
    <t>Skunda Kristupas</t>
  </si>
  <si>
    <t>Liutkus Mantas</t>
  </si>
  <si>
    <t>Geraltauskas Saulius</t>
  </si>
  <si>
    <t>Alytaus SRC, Alytus</t>
  </si>
  <si>
    <t>Briedis Kevinas</t>
  </si>
  <si>
    <t xml:space="preserve">Perkūnas OK, Vilniaus m. SC, </t>
  </si>
  <si>
    <t>SM Gaja, OK Takas, Kaunas</t>
  </si>
  <si>
    <t>Fortūna OK, Vilniaus m. SC, Vilnius</t>
  </si>
  <si>
    <t>KKSC, Panevėžys</t>
  </si>
  <si>
    <t>Stanaitis Rimantas</t>
  </si>
  <si>
    <t>RASKK SK, Vilniaus m. SC, Vilnius</t>
  </si>
  <si>
    <t>Jasmontas Audrius</t>
  </si>
  <si>
    <t>Botyrius Giedrius</t>
  </si>
  <si>
    <t>Javonis OK, Marijampolės MKC, Marijampolė</t>
  </si>
  <si>
    <t>Piličiauskas Parbus</t>
  </si>
  <si>
    <t>Jurkša Juozapas</t>
  </si>
  <si>
    <t>Jasmontas Saulius</t>
  </si>
  <si>
    <t>Perkūnas OK, Vilnius</t>
  </si>
  <si>
    <t>Vaičius Aurelijus</t>
  </si>
  <si>
    <t>Neringos SM, Neringa</t>
  </si>
  <si>
    <t>Balna Rapolas</t>
  </si>
  <si>
    <t>Suma</t>
  </si>
  <si>
    <t>Pavardė Vardas</t>
  </si>
  <si>
    <t>Sporto mokykla/Klubas</t>
  </si>
  <si>
    <t>Skučaitė Ugnė</t>
  </si>
  <si>
    <t>Tamoševičiūtė Emilija</t>
  </si>
  <si>
    <t>Bajorinaitė Gabija</t>
  </si>
  <si>
    <t>Dovidavičiūtė Luka</t>
  </si>
  <si>
    <t>Deveikytė Benedikta</t>
  </si>
  <si>
    <t>Masiliūnaitė Martyna</t>
  </si>
  <si>
    <t>Dementavičiūtė Aistė</t>
  </si>
  <si>
    <t>Stankevičiūtė Vesta</t>
  </si>
  <si>
    <t>Marijampolės MKC, Marijampolė</t>
  </si>
  <si>
    <t>Babianskaitė Nida</t>
  </si>
  <si>
    <t>Leonaitė Austėja</t>
  </si>
  <si>
    <t>Karlonaitė Beatričė</t>
  </si>
  <si>
    <t>Mickevičiūtė Ingrida</t>
  </si>
  <si>
    <t>Kriukaitė Gintautė</t>
  </si>
  <si>
    <t>Drazdauskaitė Brigita</t>
  </si>
  <si>
    <t>Lėvuo OK, Vilniaus m SC</t>
  </si>
  <si>
    <t>Ašmenaitė Gabrielė</t>
  </si>
  <si>
    <t>Trakų r. JTLC, Trakai</t>
  </si>
  <si>
    <t>Vileišio taurė</t>
  </si>
  <si>
    <t>Kripulevičiūtė Vytautė</t>
  </si>
  <si>
    <t>Vilniūtė Saulė</t>
  </si>
  <si>
    <t>Versmė OK, Plungės SRC, Plungė</t>
  </si>
  <si>
    <t>Lukauskaitė Rūta</t>
  </si>
  <si>
    <t>Lėvuo OK, Vilnius</t>
  </si>
  <si>
    <t>Gapšytė Gintarė</t>
  </si>
  <si>
    <t>Kulikauskaitė Gytė</t>
  </si>
  <si>
    <t>Velde Augusts</t>
  </si>
  <si>
    <t>Časas Adomas</t>
  </si>
  <si>
    <t>Zernis Emils</t>
  </si>
  <si>
    <t>Saldus OK, Saldus</t>
  </si>
  <si>
    <t>Dauknys Gytis</t>
  </si>
  <si>
    <t>Oriens OK, Panevėžio KKSC, Panevėžys</t>
  </si>
  <si>
    <t>Lapinskas Andojas</t>
  </si>
  <si>
    <t>Lapinskas Ramojus</t>
  </si>
  <si>
    <t>Kaušakys Dovydas</t>
  </si>
  <si>
    <t>Jaseliūnas Kajus</t>
  </si>
  <si>
    <t>Piličiauskas Divonis</t>
  </si>
  <si>
    <t>Čereška Andrius</t>
  </si>
  <si>
    <t>Žigilėjus Vėjus</t>
  </si>
  <si>
    <t>Blažys Gvidas</t>
  </si>
  <si>
    <t>Šaltenis Gustas</t>
  </si>
  <si>
    <t>Šteinys Paulius</t>
  </si>
  <si>
    <t>Šegžda Arnas</t>
  </si>
  <si>
    <t>SM Gaja, Takas, Kaunas</t>
  </si>
  <si>
    <t>Regesas Augustas</t>
  </si>
  <si>
    <t>Tolochkin Ilya</t>
  </si>
  <si>
    <t>Šelkovskis Titas</t>
  </si>
  <si>
    <t>Skorij Artem</t>
  </si>
  <si>
    <t>Viliūnas Gediminas</t>
  </si>
  <si>
    <t>Uktveris Marius</t>
  </si>
  <si>
    <t>Labuckas Valentas</t>
  </si>
  <si>
    <t>Petrauskas Karolis</t>
  </si>
  <si>
    <t>BFP Krosas</t>
  </si>
  <si>
    <t>Krekenavos gimnazija/ OK Arboro</t>
  </si>
  <si>
    <t>Barauskas Rokas</t>
  </si>
  <si>
    <t>Valavičius Benas</t>
  </si>
  <si>
    <t>Lukauskas Mindaugas</t>
  </si>
  <si>
    <t>Markevičius Simas</t>
  </si>
  <si>
    <t>Pavilonis Matas</t>
  </si>
  <si>
    <t>Šinkevičius Dovydas</t>
  </si>
  <si>
    <t>Žiezdrys Tadas</t>
  </si>
  <si>
    <t>Kvederavičius Eividas</t>
  </si>
  <si>
    <t>Sakas OK, Šiauliai</t>
  </si>
  <si>
    <t>Valiulis Dovydas</t>
  </si>
  <si>
    <t>Jurevičius Gediminas</t>
  </si>
  <si>
    <t>Navickas Nojus</t>
  </si>
  <si>
    <t>Katarskis Arnas</t>
  </si>
  <si>
    <t>Arboro OK, Krekenava</t>
  </si>
  <si>
    <t>Liegutė Ugnė</t>
  </si>
  <si>
    <t>Skaisgirytė Austė</t>
  </si>
  <si>
    <t>Skaisgirytė Justė</t>
  </si>
  <si>
    <t>Šiaulytė Kristina</t>
  </si>
  <si>
    <t>Girinskytė Malvina</t>
  </si>
  <si>
    <t>Pociūtė Emilija</t>
  </si>
  <si>
    <t>Tirlikaitė Gabrielė</t>
  </si>
  <si>
    <t>Karlonaitė Laura</t>
  </si>
  <si>
    <t>Tubutytė Gabrielė</t>
  </si>
  <si>
    <t>Gapšytė Ieva</t>
  </si>
  <si>
    <t>Gedgaudaitė Natalija</t>
  </si>
  <si>
    <t>Surgautaitė Migleta</t>
  </si>
  <si>
    <t>Kotlova Martina</t>
  </si>
  <si>
    <t>Jatulytė Austėja</t>
  </si>
  <si>
    <t>Mikalauskaitė Emilija</t>
  </si>
  <si>
    <t>Urbaitytė Goda</t>
  </si>
  <si>
    <t>Matelytė Morta</t>
  </si>
  <si>
    <t>Maižvilaitė Sandra</t>
  </si>
  <si>
    <t>Gagytė Gabija</t>
  </si>
  <si>
    <t>Levickytė Emilija</t>
  </si>
  <si>
    <t>Dobrovolskaitė Kamilė</t>
  </si>
  <si>
    <t>Abukaitytė Rugilė</t>
  </si>
  <si>
    <t>Preibytė Valdonė</t>
  </si>
  <si>
    <t>Plungės SRC, Plungės</t>
  </si>
  <si>
    <t>Nalivaikaitė Aistė</t>
  </si>
  <si>
    <t>Gudeikytė Urtė</t>
  </si>
  <si>
    <t>Aleknavičiūtė Laura</t>
  </si>
  <si>
    <t>dnf</t>
  </si>
  <si>
    <t>Rangas</t>
  </si>
  <si>
    <t>Bazelis Romas</t>
  </si>
  <si>
    <t>Balčiūnas Domantas</t>
  </si>
  <si>
    <t>Šulčys Kasparas</t>
  </si>
  <si>
    <t>Radzivonas Benas</t>
  </si>
  <si>
    <t>SM Gaja, OK Šilas, Kaunas</t>
  </si>
  <si>
    <t>Januška Deividas</t>
  </si>
  <si>
    <t>Šteinys Rytis</t>
  </si>
  <si>
    <t>Repšys Adomas</t>
  </si>
  <si>
    <t>Norvilis Rokas</t>
  </si>
  <si>
    <t>Juknevičius Simonas</t>
  </si>
  <si>
    <t>Juknevičius Donatas</t>
  </si>
  <si>
    <t>Grauželis Adomas</t>
  </si>
  <si>
    <t>Zaliauskas Povilas</t>
  </si>
  <si>
    <t>Dechtiar Viktoras</t>
  </si>
  <si>
    <t>Gradauskas Vytautas</t>
  </si>
  <si>
    <t>Davidavičius Aleksandras</t>
  </si>
  <si>
    <t>Mitrikas Darius</t>
  </si>
  <si>
    <t>Banėnas Justinas</t>
  </si>
  <si>
    <t>Navickas Naglis</t>
  </si>
  <si>
    <t>Daniulaitis Povilas</t>
  </si>
  <si>
    <t>Tiriūna Aurimas</t>
  </si>
  <si>
    <t>Lažaunikas Rytis</t>
  </si>
  <si>
    <t>Macijauskas Ąžuolas</t>
  </si>
  <si>
    <t>Tinteris Benas</t>
  </si>
  <si>
    <t>Šiaulių JTC</t>
  </si>
  <si>
    <t>Labanovas Ignas</t>
  </si>
  <si>
    <t>Jasiūnas Marius</t>
  </si>
  <si>
    <t>Užkurnys Lukas</t>
  </si>
  <si>
    <t>Javonis, Marijampolė</t>
  </si>
  <si>
    <t>Šilas OK, SM Gaja, Kaunas</t>
  </si>
  <si>
    <t>Daukšys Algirdas</t>
  </si>
  <si>
    <t>Klibavičius Ernestas</t>
  </si>
  <si>
    <t>Visockas Ugnius</t>
  </si>
  <si>
    <t>Germanavičius Pranas</t>
  </si>
  <si>
    <t>Traubaitė Judita</t>
  </si>
  <si>
    <t>Sušinskaitė Miglė</t>
  </si>
  <si>
    <t>Urbonavičiūtė Ema</t>
  </si>
  <si>
    <t>Duliūtė Rugilė</t>
  </si>
  <si>
    <t>Pauraitė Emilija</t>
  </si>
  <si>
    <t>Stančiūtė Kotryna</t>
  </si>
  <si>
    <t>Stankutė Gintarė</t>
  </si>
  <si>
    <t>Drazdauskaitė Viktorija</t>
  </si>
  <si>
    <t>Lėvuo OK, Vilniaus m. SC, Vilnius</t>
  </si>
  <si>
    <t>Veikutytė Gerda</t>
  </si>
  <si>
    <t>Čaplikaitė Urtė</t>
  </si>
  <si>
    <t>Dambrauskaitė Ieva</t>
  </si>
  <si>
    <t>Sokaitė Gertrūda</t>
  </si>
  <si>
    <t>Makauskaitė Viktorija</t>
  </si>
  <si>
    <t>Mikolavičiūtė Gintarė</t>
  </si>
  <si>
    <t>Kaluinaitė Solveiga</t>
  </si>
  <si>
    <t>Mackevičiūtė Monika</t>
  </si>
  <si>
    <t>Keraišytė Ieva</t>
  </si>
  <si>
    <t>Vaitkūnaitė Greta</t>
  </si>
  <si>
    <t>Vasilenok Mariya</t>
  </si>
  <si>
    <t>Orion, Minsk</t>
  </si>
  <si>
    <t>Aleksandravičiūtė Austėja</t>
  </si>
  <si>
    <t>Martinkutė Rugilė</t>
  </si>
  <si>
    <t>Gvazdauskaitė Gabrielė</t>
  </si>
  <si>
    <t>Gružaitė Emilija</t>
  </si>
  <si>
    <t>Kalvaitytė Austėja</t>
  </si>
  <si>
    <t>Būdakalnis OK, SM Gaja, Kaunas</t>
  </si>
  <si>
    <t>Tamošaitis Simonas</t>
  </si>
  <si>
    <t>Medeina OK, Kaunas</t>
  </si>
  <si>
    <t>Lipnickas Rokas</t>
  </si>
  <si>
    <t>Šilas OK, Prienai</t>
  </si>
  <si>
    <t>Dulius Dominykas</t>
  </si>
  <si>
    <t>Nenartavičius Kęstutis</t>
  </si>
  <si>
    <t>Vaitkus Rokas</t>
  </si>
  <si>
    <t>Nenartavičius Tomas</t>
  </si>
  <si>
    <t>Mockaitis Rėjus</t>
  </si>
  <si>
    <t>Semaška Nidijus</t>
  </si>
  <si>
    <t>Karšuva OK, Jurbarkas</t>
  </si>
  <si>
    <t>Medeina OK, SM Gaja, KTU, Kaunas</t>
  </si>
  <si>
    <t>Melaika Kazimieras</t>
  </si>
  <si>
    <t>Oriens OK, Panevėžys</t>
  </si>
  <si>
    <t>Saulėnas Paulius</t>
  </si>
  <si>
    <t>Džiaugys Artūras</t>
  </si>
  <si>
    <t>Jaseliūnas Ignas</t>
  </si>
  <si>
    <t>Stankevičius Kristis</t>
  </si>
  <si>
    <t>Oriens OK, Panevezys</t>
  </si>
  <si>
    <t>Rimša Paulius</t>
  </si>
  <si>
    <t>Rutkauskaitė Kastė</t>
  </si>
  <si>
    <t>Motiejūnaitė Deimantė</t>
  </si>
  <si>
    <t>Bartkevičiūtė Akvilė</t>
  </si>
  <si>
    <t>Šilas OK, SM Gaja, Prienai</t>
  </si>
  <si>
    <t>Gineikaitė Ugnė</t>
  </si>
  <si>
    <t>Sakalauskaitė Karolina</t>
  </si>
  <si>
    <t>Gedgaudaitė Viktorija</t>
  </si>
  <si>
    <t>Silales SM, Šilalė</t>
  </si>
  <si>
    <t>Kašalynaitė Ūla</t>
  </si>
  <si>
    <t>Balčiūnaitė Greta</t>
  </si>
  <si>
    <t>Miliutė Raimonda</t>
  </si>
  <si>
    <t>Perkūnas OK,, Vilnius</t>
  </si>
  <si>
    <t>Miliūtė Raimonda</t>
  </si>
  <si>
    <t>Mackevičiūtė Aistė</t>
  </si>
  <si>
    <t>Vavilova Angelina</t>
  </si>
  <si>
    <t>BJC Jauniba/Stiga ok</t>
  </si>
  <si>
    <t>Valatkaitė Julija</t>
  </si>
  <si>
    <t>Špukaitė Karolina</t>
  </si>
  <si>
    <t>Stankutė Tautvydė</t>
  </si>
  <si>
    <t>Pilipaitė 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</si>
</sst>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0" fontId="0" fillId="0" borderId="0" xfId="0" applyNumberFormat="1"/>
    <xf numFmtId="21" fontId="0" fillId="0" borderId="0" xfId="0" applyNumberFormat="1"/>
    <xf numFmtId="46" fontId="0" fillId="0" borderId="0" xfId="0" applyNumberFormat="1"/>
    <xf numFmtId="0" fontId="0" fillId="0" borderId="0" xfId="0" applyNumberFormat="1"/>
    <xf numFmtId="0" fontId="0" fillId="0" borderId="1" xfId="0" applyBorder="1"/>
    <xf numFmtId="165" fontId="0" fillId="0" borderId="1" xfId="0" applyNumberFormat="1" applyBorder="1"/>
    <xf numFmtId="21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46" fontId="0" fillId="0" borderId="1" xfId="0" applyNumberFormat="1" applyBorder="1"/>
    <xf numFmtId="0" fontId="1" fillId="0" borderId="1" xfId="0" applyFont="1" applyFill="1" applyBorder="1"/>
    <xf numFmtId="22" fontId="0" fillId="0" borderId="0" xfId="0" applyNumberFormat="1"/>
    <xf numFmtId="0" fontId="1" fillId="0" borderId="1" xfId="0" applyFont="1" applyFill="1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6" fontId="1" fillId="0" borderId="1" xfId="0" applyNumberFormat="1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165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6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21" fontId="0" fillId="4" borderId="0" xfId="0" applyNumberFormat="1" applyFill="1"/>
    <xf numFmtId="46" fontId="0" fillId="4" borderId="0" xfId="0" applyNumberFormat="1" applyFill="1"/>
    <xf numFmtId="21" fontId="0" fillId="2" borderId="1" xfId="0" applyNumberFormat="1" applyFill="1" applyBorder="1" applyAlignment="1">
      <alignment horizontal="center" vertical="center"/>
    </xf>
    <xf numFmtId="21" fontId="0" fillId="3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1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/>
    <xf numFmtId="20" fontId="0" fillId="4" borderId="1" xfId="0" applyNumberFormat="1" applyFill="1" applyBorder="1"/>
    <xf numFmtId="46" fontId="0" fillId="4" borderId="1" xfId="0" applyNumberFormat="1" applyFill="1" applyBorder="1"/>
    <xf numFmtId="164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H2" sqref="H2:H8"/>
    </sheetView>
  </sheetViews>
  <sheetFormatPr defaultRowHeight="15" x14ac:dyDescent="0.25"/>
  <cols>
    <col min="1" max="1" width="22.5703125" bestFit="1" customWidth="1"/>
    <col min="2" max="2" width="48" bestFit="1" customWidth="1"/>
    <col min="3" max="3" width="10.28515625" bestFit="1" customWidth="1"/>
    <col min="4" max="4" width="12" hidden="1" customWidth="1"/>
    <col min="5" max="5" width="12" style="4" customWidth="1"/>
    <col min="6" max="6" width="14.7109375" bestFit="1" customWidth="1"/>
    <col min="7" max="7" width="11.5703125" bestFit="1" customWidth="1"/>
    <col min="9" max="9" width="48" hidden="1" customWidth="1"/>
    <col min="10" max="10" width="33.42578125" hidden="1" customWidth="1"/>
    <col min="11" max="11" width="15.28515625" hidden="1" customWidth="1"/>
    <col min="14" max="14" width="14.42578125" hidden="1" customWidth="1"/>
    <col min="15" max="16" width="0" hidden="1" customWidth="1"/>
  </cols>
  <sheetData>
    <row r="1" spans="1:16" x14ac:dyDescent="0.25">
      <c r="A1" s="8" t="s">
        <v>79</v>
      </c>
      <c r="B1" s="8" t="s">
        <v>80</v>
      </c>
      <c r="C1" s="9" t="s">
        <v>17</v>
      </c>
      <c r="D1" s="9" t="s">
        <v>13</v>
      </c>
      <c r="E1" s="10" t="s">
        <v>14</v>
      </c>
      <c r="F1" s="9" t="s">
        <v>15</v>
      </c>
      <c r="G1" s="9" t="s">
        <v>16</v>
      </c>
      <c r="H1" s="9" t="s">
        <v>78</v>
      </c>
      <c r="I1" t="s">
        <v>8</v>
      </c>
      <c r="J1" t="s">
        <v>9</v>
      </c>
      <c r="K1" s="1">
        <v>0.73541666666666661</v>
      </c>
      <c r="N1" t="s">
        <v>8</v>
      </c>
      <c r="O1" t="s">
        <v>9</v>
      </c>
      <c r="P1" s="3">
        <v>1.6701388888888891</v>
      </c>
    </row>
    <row r="2" spans="1:16" x14ac:dyDescent="0.25">
      <c r="A2" s="25" t="s">
        <v>0</v>
      </c>
      <c r="B2" s="25" t="s">
        <v>1</v>
      </c>
      <c r="C2" s="35">
        <f>D2/D2*0.85</f>
        <v>0.85</v>
      </c>
      <c r="D2" s="27">
        <v>0.13439814814814816</v>
      </c>
      <c r="E2" s="34">
        <v>0.77300000000000002</v>
      </c>
      <c r="F2" s="26">
        <f>K1/K8</f>
        <v>0.72984148862853193</v>
      </c>
      <c r="G2" s="26">
        <f>P1/P11</f>
        <v>0.54093567251461994</v>
      </c>
      <c r="H2" s="37">
        <f>SUM(C2+E2+F2)</f>
        <v>2.352841488628532</v>
      </c>
      <c r="I2" t="s">
        <v>2</v>
      </c>
      <c r="J2" t="s">
        <v>7</v>
      </c>
      <c r="K2" s="1">
        <v>0.7680555555555556</v>
      </c>
      <c r="N2" t="s">
        <v>2</v>
      </c>
      <c r="O2" t="s">
        <v>63</v>
      </c>
      <c r="P2" s="3">
        <v>1.7902777777777779</v>
      </c>
    </row>
    <row r="3" spans="1:16" x14ac:dyDescent="0.25">
      <c r="A3" s="25" t="s">
        <v>2</v>
      </c>
      <c r="B3" s="25" t="s">
        <v>3</v>
      </c>
      <c r="C3" s="35">
        <f>D2/D3*0.85</f>
        <v>0.83866088877559686</v>
      </c>
      <c r="D3" s="27">
        <v>0.13621527777777778</v>
      </c>
      <c r="E3" s="34">
        <v>0.91200000000000003</v>
      </c>
      <c r="F3" s="26">
        <f>K1/K2</f>
        <v>0.95750452079565995</v>
      </c>
      <c r="G3" s="26">
        <f>P1/P2</f>
        <v>0.93289371605896054</v>
      </c>
      <c r="H3" s="37">
        <f>G3+F3+E3</f>
        <v>2.8023982368546205</v>
      </c>
      <c r="K3" s="1"/>
      <c r="N3" t="s">
        <v>33</v>
      </c>
      <c r="O3" t="s">
        <v>27</v>
      </c>
      <c r="P3" s="3">
        <v>1.9930555555555556</v>
      </c>
    </row>
    <row r="4" spans="1:16" x14ac:dyDescent="0.25">
      <c r="A4" s="25" t="s">
        <v>4</v>
      </c>
      <c r="B4" s="25" t="s">
        <v>5</v>
      </c>
      <c r="C4" s="35">
        <f>D2/D4*0.85</f>
        <v>0.76029887536589125</v>
      </c>
      <c r="D4" s="27">
        <v>0.15025462962962963</v>
      </c>
      <c r="E4" s="34"/>
      <c r="F4" s="26">
        <f>K1/K13</f>
        <v>0.60932105868814723</v>
      </c>
      <c r="G4" s="26">
        <f>P1/P8</f>
        <v>0.5970705064548163</v>
      </c>
      <c r="H4" s="37">
        <f>G4+F4+C4</f>
        <v>1.9666904405088548</v>
      </c>
      <c r="I4" t="s">
        <v>10</v>
      </c>
      <c r="J4" t="s">
        <v>47</v>
      </c>
      <c r="K4" s="1">
        <v>0.83680555555555547</v>
      </c>
      <c r="N4" t="s">
        <v>48</v>
      </c>
      <c r="O4" t="s">
        <v>64</v>
      </c>
      <c r="P4" s="3">
        <v>2.3944444444444444</v>
      </c>
    </row>
    <row r="5" spans="1:16" x14ac:dyDescent="0.25">
      <c r="A5" s="25" t="s">
        <v>6</v>
      </c>
      <c r="B5" s="25" t="s">
        <v>7</v>
      </c>
      <c r="C5" s="35">
        <f>D2/D5*0.95</f>
        <v>0.85099128288204895</v>
      </c>
      <c r="D5" s="36">
        <v>0.15003472222222222</v>
      </c>
      <c r="E5" s="34">
        <v>0.73199999999999998</v>
      </c>
      <c r="F5" s="26">
        <f>K1/K22</f>
        <v>0.35849695328368308</v>
      </c>
      <c r="G5" s="26">
        <f>P1/P16</f>
        <v>0.50010397171969223</v>
      </c>
      <c r="H5" s="37">
        <f>C5+E5+G5</f>
        <v>2.0830952546017412</v>
      </c>
      <c r="I5" t="s">
        <v>48</v>
      </c>
      <c r="J5" t="s">
        <v>49</v>
      </c>
      <c r="K5" s="1">
        <v>0.92013888888888884</v>
      </c>
      <c r="N5" t="s">
        <v>50</v>
      </c>
      <c r="O5" t="s">
        <v>51</v>
      </c>
      <c r="P5" s="3">
        <v>2.4881944444444444</v>
      </c>
    </row>
    <row r="6" spans="1:16" x14ac:dyDescent="0.25">
      <c r="A6" s="25" t="s">
        <v>8</v>
      </c>
      <c r="B6" s="25" t="s">
        <v>9</v>
      </c>
      <c r="C6" s="35">
        <f>D2/D6*0.85</f>
        <v>0.75761436905127433</v>
      </c>
      <c r="D6" s="27">
        <v>0.15078703703703702</v>
      </c>
      <c r="E6" s="34">
        <v>1</v>
      </c>
      <c r="F6" s="27">
        <f>K1/K1</f>
        <v>1</v>
      </c>
      <c r="G6" s="26">
        <v>1</v>
      </c>
      <c r="H6" s="37">
        <v>3</v>
      </c>
      <c r="I6" t="s">
        <v>50</v>
      </c>
      <c r="J6" t="s">
        <v>51</v>
      </c>
      <c r="K6" s="1">
        <v>0.98333333333333339</v>
      </c>
      <c r="N6" t="s">
        <v>30</v>
      </c>
      <c r="O6" t="s">
        <v>65</v>
      </c>
      <c r="P6" s="3">
        <v>2.7166666666666668</v>
      </c>
    </row>
    <row r="7" spans="1:16" x14ac:dyDescent="0.25">
      <c r="A7" s="25" t="s">
        <v>10</v>
      </c>
      <c r="B7" s="25" t="s">
        <v>1</v>
      </c>
      <c r="C7" s="35">
        <f>D2/D7*0.85</f>
        <v>0.75258863896301942</v>
      </c>
      <c r="D7" s="36">
        <v>0.15179398148148149</v>
      </c>
      <c r="E7" s="34">
        <v>0.65100000000000002</v>
      </c>
      <c r="F7" s="26">
        <f>K1/K4</f>
        <v>0.87883817427385891</v>
      </c>
      <c r="G7" s="26">
        <f>P1/P24</f>
        <v>0.39035870800194772</v>
      </c>
      <c r="H7" s="37">
        <f>E7+F7+C7</f>
        <v>2.2824268132368783</v>
      </c>
      <c r="K7" s="3"/>
      <c r="N7" t="s">
        <v>32</v>
      </c>
      <c r="O7" t="s">
        <v>65</v>
      </c>
      <c r="P7" s="3">
        <v>2.7381944444444444</v>
      </c>
    </row>
    <row r="8" spans="1:16" x14ac:dyDescent="0.25">
      <c r="A8" s="25" t="s">
        <v>11</v>
      </c>
      <c r="B8" s="25" t="s">
        <v>1</v>
      </c>
      <c r="C8" s="35">
        <f>D2/D8*0.85</f>
        <v>0.66668017561634585</v>
      </c>
      <c r="D8" s="36">
        <v>0.17135416666666667</v>
      </c>
      <c r="E8" s="34">
        <v>0.64</v>
      </c>
      <c r="F8" s="26">
        <f>K1/K9</f>
        <v>0.71747967479674779</v>
      </c>
      <c r="G8" s="26"/>
      <c r="H8" s="37">
        <f>F8+E8+C8</f>
        <v>2.0241598504130938</v>
      </c>
      <c r="I8" t="s">
        <v>0</v>
      </c>
      <c r="J8" t="s">
        <v>47</v>
      </c>
      <c r="K8" s="3">
        <v>1.007638888888889</v>
      </c>
      <c r="N8" t="s">
        <v>4</v>
      </c>
      <c r="O8" t="s">
        <v>5</v>
      </c>
      <c r="P8" s="3">
        <v>2.7972222222222225</v>
      </c>
    </row>
    <row r="9" spans="1:16" x14ac:dyDescent="0.25">
      <c r="A9" s="5" t="s">
        <v>19</v>
      </c>
      <c r="B9" s="5" t="s">
        <v>20</v>
      </c>
      <c r="C9" s="11"/>
      <c r="D9" s="11"/>
      <c r="E9" s="12">
        <v>0.72399999999999998</v>
      </c>
      <c r="F9" s="13">
        <f>K1/K21</f>
        <v>0.39917075009423292</v>
      </c>
      <c r="G9" s="13"/>
      <c r="H9" s="13">
        <f>E9+F9</f>
        <v>1.123170750094233</v>
      </c>
      <c r="I9" t="s">
        <v>11</v>
      </c>
      <c r="J9" t="s">
        <v>47</v>
      </c>
      <c r="K9" s="3">
        <v>1.0250000000000001</v>
      </c>
      <c r="N9" t="s">
        <v>21</v>
      </c>
      <c r="O9" t="s">
        <v>22</v>
      </c>
      <c r="P9" s="3">
        <v>2.8847222222222224</v>
      </c>
    </row>
    <row r="10" spans="1:16" x14ac:dyDescent="0.25">
      <c r="A10" s="5" t="s">
        <v>21</v>
      </c>
      <c r="B10" s="5" t="s">
        <v>22</v>
      </c>
      <c r="C10" s="11"/>
      <c r="D10" s="11"/>
      <c r="E10" s="12">
        <v>0.72199999999999998</v>
      </c>
      <c r="F10" s="11"/>
      <c r="G10" s="13">
        <f>P1/P9</f>
        <v>0.57896003851709199</v>
      </c>
      <c r="H10" s="13">
        <f>E10+G10</f>
        <v>1.3009600385170921</v>
      </c>
      <c r="I10" t="s">
        <v>28</v>
      </c>
      <c r="J10" t="s">
        <v>52</v>
      </c>
      <c r="K10" s="3">
        <v>1.1097222222222223</v>
      </c>
      <c r="N10" t="s">
        <v>23</v>
      </c>
      <c r="O10" t="s">
        <v>9</v>
      </c>
      <c r="P10" s="3">
        <v>2.9534722222222225</v>
      </c>
    </row>
    <row r="11" spans="1:16" x14ac:dyDescent="0.25">
      <c r="A11" s="5" t="s">
        <v>23</v>
      </c>
      <c r="B11" s="5" t="s">
        <v>9</v>
      </c>
      <c r="C11" s="11"/>
      <c r="D11" s="11"/>
      <c r="E11" s="12">
        <v>0.63200000000000001</v>
      </c>
      <c r="F11" s="13">
        <f>K1/K20</f>
        <v>0.43869096934548463</v>
      </c>
      <c r="G11" s="13">
        <f>P1/P10</f>
        <v>0.56548318833764399</v>
      </c>
      <c r="H11" s="13">
        <f>G11+F11+E11</f>
        <v>1.6361741576831288</v>
      </c>
      <c r="I11" t="s">
        <v>53</v>
      </c>
      <c r="J11" t="s">
        <v>62</v>
      </c>
      <c r="K11" s="3">
        <v>1.16875</v>
      </c>
      <c r="L11" s="1"/>
      <c r="N11" t="s">
        <v>0</v>
      </c>
      <c r="O11" t="s">
        <v>47</v>
      </c>
      <c r="P11" s="3">
        <v>3.0874999999999999</v>
      </c>
    </row>
    <row r="12" spans="1:16" x14ac:dyDescent="0.25">
      <c r="A12" s="5" t="s">
        <v>24</v>
      </c>
      <c r="B12" s="5" t="s">
        <v>25</v>
      </c>
      <c r="C12" s="11"/>
      <c r="D12" s="11"/>
      <c r="E12" s="12">
        <v>0.61299999999999999</v>
      </c>
      <c r="F12" s="13">
        <f>K1/K12</f>
        <v>0.61929824561403501</v>
      </c>
      <c r="G12" s="13"/>
      <c r="H12" s="13">
        <f>F12+E12</f>
        <v>1.232298245614035</v>
      </c>
      <c r="I12" t="s">
        <v>24</v>
      </c>
      <c r="J12" t="s">
        <v>25</v>
      </c>
      <c r="K12" s="3">
        <v>1.1875</v>
      </c>
      <c r="N12" t="s">
        <v>66</v>
      </c>
      <c r="O12" t="s">
        <v>67</v>
      </c>
      <c r="P12" s="3">
        <v>3.1319444444444446</v>
      </c>
    </row>
    <row r="13" spans="1:16" x14ac:dyDescent="0.25">
      <c r="A13" s="5" t="s">
        <v>26</v>
      </c>
      <c r="B13" s="5" t="s">
        <v>27</v>
      </c>
      <c r="C13" s="11"/>
      <c r="D13" s="11"/>
      <c r="E13" s="12">
        <v>0.59199999999999997</v>
      </c>
      <c r="F13" s="11"/>
      <c r="G13" s="13"/>
      <c r="H13" s="12">
        <v>0.59199999999999997</v>
      </c>
      <c r="I13" t="s">
        <v>4</v>
      </c>
      <c r="J13" t="s">
        <v>5</v>
      </c>
      <c r="K13" s="3">
        <v>1.2069444444444444</v>
      </c>
      <c r="N13" t="s">
        <v>68</v>
      </c>
      <c r="O13" t="s">
        <v>35</v>
      </c>
      <c r="P13" s="3">
        <v>3.1569444444444446</v>
      </c>
    </row>
    <row r="14" spans="1:16" x14ac:dyDescent="0.25">
      <c r="A14" s="5" t="s">
        <v>28</v>
      </c>
      <c r="B14" s="5" t="s">
        <v>29</v>
      </c>
      <c r="C14" s="11"/>
      <c r="D14" s="11"/>
      <c r="E14" s="12">
        <v>0.57599999999999996</v>
      </c>
      <c r="F14" s="13">
        <f>K1/K10</f>
        <v>0.66270337922403</v>
      </c>
      <c r="G14" s="13"/>
      <c r="H14" s="13">
        <f>F14+E14</f>
        <v>1.2387033792240301</v>
      </c>
      <c r="I14" t="s">
        <v>55</v>
      </c>
      <c r="J14" t="s">
        <v>25</v>
      </c>
      <c r="K14" s="3">
        <v>1.2152777777777779</v>
      </c>
      <c r="N14" t="s">
        <v>69</v>
      </c>
      <c r="O14" t="s">
        <v>70</v>
      </c>
      <c r="P14" s="3">
        <v>3.1576388888888887</v>
      </c>
    </row>
    <row r="15" spans="1:16" x14ac:dyDescent="0.25">
      <c r="A15" s="5" t="s">
        <v>30</v>
      </c>
      <c r="B15" s="5" t="s">
        <v>31</v>
      </c>
      <c r="C15" s="11"/>
      <c r="D15" s="11"/>
      <c r="E15" s="12">
        <v>0.56299999999999994</v>
      </c>
      <c r="F15" s="13">
        <f>K1/K16</f>
        <v>0.57585644371941269</v>
      </c>
      <c r="G15" s="13">
        <f>P1/P6</f>
        <v>0.6147750511247444</v>
      </c>
      <c r="H15" s="13">
        <f>E15+F15+G15</f>
        <v>1.7536314948441571</v>
      </c>
      <c r="I15" t="s">
        <v>36</v>
      </c>
      <c r="J15" t="s">
        <v>37</v>
      </c>
      <c r="K15" s="3">
        <v>1.2701388888888889</v>
      </c>
      <c r="N15" t="s">
        <v>59</v>
      </c>
      <c r="O15" t="s">
        <v>60</v>
      </c>
      <c r="P15" s="3">
        <v>3.3263888888888888</v>
      </c>
    </row>
    <row r="16" spans="1:16" x14ac:dyDescent="0.25">
      <c r="A16" s="5" t="s">
        <v>32</v>
      </c>
      <c r="B16" s="5" t="s">
        <v>31</v>
      </c>
      <c r="C16" s="11"/>
      <c r="D16" s="11"/>
      <c r="E16" s="12">
        <v>0.52500000000000002</v>
      </c>
      <c r="F16" s="13">
        <f>K1/K18</f>
        <v>0.47108540925266901</v>
      </c>
      <c r="G16" s="13">
        <f>P1/P7</f>
        <v>0.60994166878011669</v>
      </c>
      <c r="H16" s="13">
        <f>G16+F16+E16</f>
        <v>1.6060270780327857</v>
      </c>
      <c r="I16" t="s">
        <v>30</v>
      </c>
      <c r="J16" t="s">
        <v>56</v>
      </c>
      <c r="K16" s="3">
        <v>1.2770833333333333</v>
      </c>
      <c r="N16" t="s">
        <v>6</v>
      </c>
      <c r="O16" t="s">
        <v>7</v>
      </c>
      <c r="P16" s="3">
        <v>3.3395833333333336</v>
      </c>
    </row>
    <row r="17" spans="1:16" x14ac:dyDescent="0.25">
      <c r="A17" s="5" t="s">
        <v>33</v>
      </c>
      <c r="B17" s="5" t="s">
        <v>27</v>
      </c>
      <c r="C17" s="11"/>
      <c r="D17" s="11"/>
      <c r="E17" s="12">
        <v>0.52200000000000002</v>
      </c>
      <c r="F17" s="13"/>
      <c r="G17" s="13">
        <f>P1/P3</f>
        <v>0.83797909407665516</v>
      </c>
      <c r="H17" s="13">
        <f>G17+E17</f>
        <v>1.3599790940766552</v>
      </c>
      <c r="I17" t="s">
        <v>57</v>
      </c>
      <c r="J17" t="s">
        <v>7</v>
      </c>
      <c r="K17" s="3">
        <v>1.5604166666666668</v>
      </c>
      <c r="N17" t="s">
        <v>36</v>
      </c>
      <c r="O17" t="s">
        <v>37</v>
      </c>
      <c r="P17" s="3">
        <v>3.3874999999999997</v>
      </c>
    </row>
    <row r="18" spans="1:16" x14ac:dyDescent="0.25">
      <c r="A18" s="5" t="s">
        <v>34</v>
      </c>
      <c r="B18" s="5" t="s">
        <v>35</v>
      </c>
      <c r="C18" s="11"/>
      <c r="D18" s="11"/>
      <c r="E18" s="12">
        <v>0.499</v>
      </c>
      <c r="F18" s="13"/>
      <c r="G18" s="13"/>
      <c r="H18" s="11">
        <f>E18</f>
        <v>0.499</v>
      </c>
      <c r="I18" t="s">
        <v>32</v>
      </c>
      <c r="J18" t="s">
        <v>56</v>
      </c>
      <c r="K18" s="3">
        <v>1.5611111111111111</v>
      </c>
      <c r="N18" t="s">
        <v>71</v>
      </c>
      <c r="O18" t="s">
        <v>27</v>
      </c>
      <c r="P18" s="3">
        <v>3.4076388888888887</v>
      </c>
    </row>
    <row r="19" spans="1:16" x14ac:dyDescent="0.25">
      <c r="A19" s="5" t="s">
        <v>36</v>
      </c>
      <c r="B19" s="5" t="s">
        <v>37</v>
      </c>
      <c r="C19" s="11"/>
      <c r="D19" s="11"/>
      <c r="E19" s="12">
        <v>0.46500000000000002</v>
      </c>
      <c r="F19" s="13">
        <f>K1/K15</f>
        <v>0.57900492072170584</v>
      </c>
      <c r="G19" s="13">
        <f>P1/P17</f>
        <v>0.49302993029930309</v>
      </c>
      <c r="H19" s="13">
        <f>G19+F19+E19</f>
        <v>1.537034851021009</v>
      </c>
      <c r="I19" t="s">
        <v>58</v>
      </c>
      <c r="J19" t="s">
        <v>7</v>
      </c>
      <c r="K19" s="3">
        <v>1.6451388888888889</v>
      </c>
      <c r="N19" t="s">
        <v>72</v>
      </c>
      <c r="O19" t="s">
        <v>7</v>
      </c>
      <c r="P19" s="3">
        <v>3.4784722222222224</v>
      </c>
    </row>
    <row r="20" spans="1:16" x14ac:dyDescent="0.25">
      <c r="A20" s="5" t="s">
        <v>38</v>
      </c>
      <c r="B20" s="5" t="s">
        <v>25</v>
      </c>
      <c r="C20" s="11"/>
      <c r="D20" s="11"/>
      <c r="E20" s="12">
        <v>0.41499999999999998</v>
      </c>
      <c r="F20" s="13">
        <f>K1/K23</f>
        <v>0.32365525672371637</v>
      </c>
      <c r="G20" s="13"/>
      <c r="H20" s="13">
        <f>F20+E20</f>
        <v>0.73865525672371635</v>
      </c>
      <c r="I20" t="s">
        <v>23</v>
      </c>
      <c r="J20" t="s">
        <v>9</v>
      </c>
      <c r="K20" s="3">
        <v>1.6763888888888889</v>
      </c>
      <c r="N20" t="s">
        <v>58</v>
      </c>
      <c r="O20" t="s">
        <v>7</v>
      </c>
      <c r="P20" s="3">
        <v>3.5777777777777775</v>
      </c>
    </row>
    <row r="21" spans="1:16" x14ac:dyDescent="0.25">
      <c r="A21" s="5" t="s">
        <v>39</v>
      </c>
      <c r="B21" s="5" t="s">
        <v>37</v>
      </c>
      <c r="C21" s="11"/>
      <c r="D21" s="11"/>
      <c r="E21" s="12">
        <v>0.39100000000000001</v>
      </c>
      <c r="F21" s="11"/>
      <c r="G21" s="13">
        <f>P1/P25</f>
        <v>0.37820412014467691</v>
      </c>
      <c r="H21" s="13">
        <f>G21+E21</f>
        <v>0.76920412014467687</v>
      </c>
      <c r="I21" t="s">
        <v>19</v>
      </c>
      <c r="J21" t="s">
        <v>20</v>
      </c>
      <c r="K21" s="3">
        <v>1.8423611111111111</v>
      </c>
      <c r="N21" t="s">
        <v>45</v>
      </c>
      <c r="O21" t="s">
        <v>7</v>
      </c>
      <c r="P21" s="3">
        <v>3.838888888888889</v>
      </c>
    </row>
    <row r="22" spans="1:16" x14ac:dyDescent="0.25">
      <c r="A22" s="5" t="s">
        <v>40</v>
      </c>
      <c r="B22" s="5" t="s">
        <v>29</v>
      </c>
      <c r="C22" s="11"/>
      <c r="D22" s="11"/>
      <c r="E22" s="12">
        <v>0.38700000000000001</v>
      </c>
      <c r="F22" s="11"/>
      <c r="G22" s="13"/>
      <c r="H22" s="12">
        <v>0.38700000000000001</v>
      </c>
      <c r="I22" t="s">
        <v>6</v>
      </c>
      <c r="J22" t="s">
        <v>7</v>
      </c>
      <c r="K22" s="3">
        <v>2.0513888888888889</v>
      </c>
      <c r="N22" t="s">
        <v>73</v>
      </c>
      <c r="O22" t="s">
        <v>35</v>
      </c>
      <c r="P22" s="3">
        <v>3.9444444444444446</v>
      </c>
    </row>
    <row r="23" spans="1:16" x14ac:dyDescent="0.25">
      <c r="A23" s="5" t="s">
        <v>41</v>
      </c>
      <c r="B23" s="5" t="s">
        <v>35</v>
      </c>
      <c r="C23" s="11"/>
      <c r="D23" s="11"/>
      <c r="E23" s="12">
        <v>0.36699999999999999</v>
      </c>
      <c r="F23" s="11"/>
      <c r="G23" s="13"/>
      <c r="H23" s="12">
        <v>0.36699999999999999</v>
      </c>
      <c r="I23" t="s">
        <v>38</v>
      </c>
      <c r="J23" t="s">
        <v>25</v>
      </c>
      <c r="K23" s="3">
        <v>2.2722222222222221</v>
      </c>
      <c r="N23" t="s">
        <v>53</v>
      </c>
      <c r="O23" t="s">
        <v>74</v>
      </c>
      <c r="P23" s="3">
        <v>4.0479166666666666</v>
      </c>
    </row>
    <row r="24" spans="1:16" x14ac:dyDescent="0.25">
      <c r="A24" s="5" t="s">
        <v>42</v>
      </c>
      <c r="B24" s="5" t="s">
        <v>35</v>
      </c>
      <c r="C24" s="11"/>
      <c r="D24" s="11"/>
      <c r="E24" s="12">
        <v>0.36599999999999999</v>
      </c>
      <c r="F24" s="11"/>
      <c r="G24" s="13"/>
      <c r="H24" s="12">
        <v>0.36599999999999999</v>
      </c>
      <c r="I24" t="s">
        <v>59</v>
      </c>
      <c r="J24" t="s">
        <v>60</v>
      </c>
      <c r="K24" s="2">
        <v>2.6340277777777779</v>
      </c>
      <c r="N24" t="s">
        <v>10</v>
      </c>
      <c r="O24" t="s">
        <v>47</v>
      </c>
      <c r="P24" s="3">
        <v>4.2784722222222227</v>
      </c>
    </row>
    <row r="25" spans="1:16" x14ac:dyDescent="0.25">
      <c r="A25" s="5" t="s">
        <v>43</v>
      </c>
      <c r="B25" s="5" t="s">
        <v>31</v>
      </c>
      <c r="C25" s="11"/>
      <c r="D25" s="11"/>
      <c r="E25" s="12">
        <v>0.34100000000000003</v>
      </c>
      <c r="F25" s="11"/>
      <c r="G25" s="13"/>
      <c r="H25" s="12">
        <v>0.34100000000000003</v>
      </c>
      <c r="I25" t="s">
        <v>45</v>
      </c>
      <c r="J25" t="s">
        <v>7</v>
      </c>
      <c r="K25" s="2">
        <v>3.7465277777777781</v>
      </c>
      <c r="N25" t="s">
        <v>39</v>
      </c>
      <c r="O25" t="s">
        <v>37</v>
      </c>
      <c r="P25" s="3">
        <v>4.415972222222222</v>
      </c>
    </row>
    <row r="26" spans="1:16" x14ac:dyDescent="0.25">
      <c r="A26" s="5" t="s">
        <v>44</v>
      </c>
      <c r="B26" s="5" t="s">
        <v>27</v>
      </c>
      <c r="C26" s="11"/>
      <c r="D26" s="11"/>
      <c r="E26" s="12">
        <v>0.33600000000000002</v>
      </c>
      <c r="F26" s="11"/>
      <c r="G26" s="13"/>
      <c r="H26" s="12">
        <v>0.33600000000000002</v>
      </c>
      <c r="I26" t="s">
        <v>61</v>
      </c>
      <c r="J26" t="s">
        <v>52</v>
      </c>
      <c r="K26" s="2">
        <v>4.6256944444444441</v>
      </c>
      <c r="N26" t="s">
        <v>75</v>
      </c>
      <c r="O26" t="s">
        <v>76</v>
      </c>
      <c r="P26" s="3">
        <v>5.0472222222222225</v>
      </c>
    </row>
    <row r="27" spans="1:16" x14ac:dyDescent="0.25">
      <c r="A27" s="5" t="s">
        <v>45</v>
      </c>
      <c r="B27" s="5" t="s">
        <v>7</v>
      </c>
      <c r="C27" s="11"/>
      <c r="D27" s="11"/>
      <c r="E27" s="12">
        <v>0.32900000000000001</v>
      </c>
      <c r="F27" s="13">
        <f>K1/K25</f>
        <v>0.19629286376274324</v>
      </c>
      <c r="G27" s="13">
        <f>P1/P21</f>
        <v>0.43505788712011578</v>
      </c>
      <c r="H27" s="13">
        <f>G27+F27+E27</f>
        <v>0.96035075088285904</v>
      </c>
      <c r="N27" t="s">
        <v>77</v>
      </c>
      <c r="O27" t="s">
        <v>76</v>
      </c>
      <c r="P27" s="3">
        <v>5.375</v>
      </c>
    </row>
    <row r="28" spans="1:16" x14ac:dyDescent="0.25">
      <c r="A28" s="5" t="s">
        <v>48</v>
      </c>
      <c r="B28" s="5" t="s">
        <v>49</v>
      </c>
      <c r="C28" s="11"/>
      <c r="D28" s="11"/>
      <c r="E28" s="12"/>
      <c r="F28" s="13">
        <f>K1/K5</f>
        <v>0.79924528301886788</v>
      </c>
      <c r="G28" s="13">
        <f>P1/P4</f>
        <v>0.69750580046403721</v>
      </c>
      <c r="H28" s="13">
        <f t="shared" ref="H28:H44" si="0">G28+F28</f>
        <v>1.4967510834829052</v>
      </c>
    </row>
    <row r="29" spans="1:16" x14ac:dyDescent="0.25">
      <c r="A29" s="5" t="s">
        <v>50</v>
      </c>
      <c r="B29" s="5" t="s">
        <v>51</v>
      </c>
      <c r="C29" s="11"/>
      <c r="D29" s="11"/>
      <c r="E29" s="12"/>
      <c r="F29" s="13">
        <f>K1/K6</f>
        <v>0.74788135593220328</v>
      </c>
      <c r="G29" s="13">
        <f>P1/P5</f>
        <v>0.67122523025397718</v>
      </c>
      <c r="H29" s="13">
        <f t="shared" si="0"/>
        <v>1.4191065861861805</v>
      </c>
    </row>
    <row r="30" spans="1:16" x14ac:dyDescent="0.25">
      <c r="A30" s="5" t="s">
        <v>53</v>
      </c>
      <c r="B30" s="5" t="s">
        <v>62</v>
      </c>
      <c r="C30" s="11"/>
      <c r="D30" s="11"/>
      <c r="E30" s="12"/>
      <c r="F30" s="13">
        <f>K1/K11</f>
        <v>0.62923351158645269</v>
      </c>
      <c r="G30" s="13">
        <f>P1/P23</f>
        <v>0.41259221135700813</v>
      </c>
      <c r="H30" s="13">
        <f t="shared" si="0"/>
        <v>1.0418257229434609</v>
      </c>
    </row>
    <row r="31" spans="1:16" x14ac:dyDescent="0.25">
      <c r="A31" s="5" t="s">
        <v>55</v>
      </c>
      <c r="B31" s="5" t="s">
        <v>25</v>
      </c>
      <c r="C31" s="11"/>
      <c r="D31" s="11"/>
      <c r="E31" s="12"/>
      <c r="F31" s="13">
        <f>K1/K14</f>
        <v>0.60514285714285698</v>
      </c>
      <c r="G31" s="13"/>
      <c r="H31" s="13">
        <f t="shared" si="0"/>
        <v>0.60514285714285698</v>
      </c>
    </row>
    <row r="32" spans="1:16" x14ac:dyDescent="0.25">
      <c r="A32" s="5" t="s">
        <v>57</v>
      </c>
      <c r="B32" s="5" t="s">
        <v>7</v>
      </c>
      <c r="C32" s="11"/>
      <c r="D32" s="11"/>
      <c r="E32" s="12"/>
      <c r="F32" s="13">
        <f>K1/K17</f>
        <v>0.47129506008010674</v>
      </c>
      <c r="G32" s="13"/>
      <c r="H32" s="13">
        <f t="shared" si="0"/>
        <v>0.47129506008010674</v>
      </c>
    </row>
    <row r="33" spans="1:8" x14ac:dyDescent="0.25">
      <c r="A33" s="5" t="s">
        <v>58</v>
      </c>
      <c r="B33" s="5" t="s">
        <v>7</v>
      </c>
      <c r="C33" s="11"/>
      <c r="D33" s="11"/>
      <c r="E33" s="12"/>
      <c r="F33" s="13">
        <f>K1/K19</f>
        <v>0.44702406078514134</v>
      </c>
      <c r="G33" s="13">
        <f>P1/P20</f>
        <v>0.46680900621118021</v>
      </c>
      <c r="H33" s="13">
        <f t="shared" si="0"/>
        <v>0.9138330669963215</v>
      </c>
    </row>
    <row r="34" spans="1:8" x14ac:dyDescent="0.25">
      <c r="A34" s="5" t="s">
        <v>59</v>
      </c>
      <c r="B34" s="5" t="s">
        <v>60</v>
      </c>
      <c r="C34" s="11"/>
      <c r="D34" s="11"/>
      <c r="E34" s="12"/>
      <c r="F34" s="13">
        <f>K1/K24</f>
        <v>0.27919852359609804</v>
      </c>
      <c r="G34" s="13">
        <f>P1/P15</f>
        <v>0.50208768267223391</v>
      </c>
      <c r="H34" s="13">
        <f t="shared" si="0"/>
        <v>0.7812862062683319</v>
      </c>
    </row>
    <row r="35" spans="1:8" x14ac:dyDescent="0.25">
      <c r="A35" s="5" t="s">
        <v>61</v>
      </c>
      <c r="B35" s="5" t="s">
        <v>52</v>
      </c>
      <c r="C35" s="11"/>
      <c r="D35" s="11"/>
      <c r="E35" s="12"/>
      <c r="F35" s="13">
        <f>K1/K26</f>
        <v>0.15898513736676176</v>
      </c>
      <c r="G35" s="13"/>
      <c r="H35" s="13">
        <f t="shared" si="0"/>
        <v>0.15898513736676176</v>
      </c>
    </row>
    <row r="36" spans="1:8" hidden="1" x14ac:dyDescent="0.25">
      <c r="A36" s="5" t="s">
        <v>21</v>
      </c>
      <c r="B36" s="5" t="s">
        <v>22</v>
      </c>
      <c r="C36" s="11"/>
      <c r="D36" s="11"/>
      <c r="E36" s="12"/>
      <c r="F36" s="11"/>
      <c r="G36" s="13">
        <f>P1/P9</f>
        <v>0.57896003851709199</v>
      </c>
      <c r="H36" s="13">
        <f t="shared" si="0"/>
        <v>0.57896003851709199</v>
      </c>
    </row>
    <row r="37" spans="1:8" x14ac:dyDescent="0.25">
      <c r="A37" s="5" t="s">
        <v>66</v>
      </c>
      <c r="B37" s="5" t="s">
        <v>67</v>
      </c>
      <c r="C37" s="11"/>
      <c r="D37" s="11"/>
      <c r="E37" s="12"/>
      <c r="F37" s="11"/>
      <c r="G37" s="13">
        <f>P1/P12</f>
        <v>0.533259423503326</v>
      </c>
      <c r="H37" s="13">
        <f t="shared" si="0"/>
        <v>0.533259423503326</v>
      </c>
    </row>
    <row r="38" spans="1:8" x14ac:dyDescent="0.25">
      <c r="A38" s="5" t="s">
        <v>68</v>
      </c>
      <c r="B38" s="5" t="s">
        <v>35</v>
      </c>
      <c r="C38" s="11"/>
      <c r="D38" s="11"/>
      <c r="E38" s="12"/>
      <c r="F38" s="11"/>
      <c r="G38" s="13">
        <f>P1/P13</f>
        <v>0.52903651561812581</v>
      </c>
      <c r="H38" s="13">
        <f t="shared" si="0"/>
        <v>0.52903651561812581</v>
      </c>
    </row>
    <row r="39" spans="1:8" x14ac:dyDescent="0.25">
      <c r="A39" s="5" t="s">
        <v>69</v>
      </c>
      <c r="B39" s="5" t="s">
        <v>70</v>
      </c>
      <c r="C39" s="11"/>
      <c r="D39" s="11"/>
      <c r="E39" s="12"/>
      <c r="F39" s="11"/>
      <c r="G39" s="13">
        <f>P1/P14</f>
        <v>0.52892016714317136</v>
      </c>
      <c r="H39" s="13">
        <f t="shared" si="0"/>
        <v>0.52892016714317136</v>
      </c>
    </row>
    <row r="40" spans="1:8" x14ac:dyDescent="0.25">
      <c r="A40" s="5" t="s">
        <v>71</v>
      </c>
      <c r="B40" s="5" t="s">
        <v>27</v>
      </c>
      <c r="C40" s="11"/>
      <c r="D40" s="11"/>
      <c r="E40" s="12"/>
      <c r="F40" s="11"/>
      <c r="G40" s="13">
        <f>P1/P18</f>
        <v>0.49011616058691676</v>
      </c>
      <c r="H40" s="13">
        <f t="shared" si="0"/>
        <v>0.49011616058691676</v>
      </c>
    </row>
    <row r="41" spans="1:8" x14ac:dyDescent="0.25">
      <c r="A41" s="5" t="s">
        <v>72</v>
      </c>
      <c r="B41" s="5" t="s">
        <v>7</v>
      </c>
      <c r="C41" s="11"/>
      <c r="D41" s="11"/>
      <c r="E41" s="12"/>
      <c r="F41" s="11"/>
      <c r="G41" s="13">
        <f>P1/P19</f>
        <v>0.48013575563984828</v>
      </c>
      <c r="H41" s="13">
        <f t="shared" si="0"/>
        <v>0.48013575563984828</v>
      </c>
    </row>
    <row r="42" spans="1:8" x14ac:dyDescent="0.25">
      <c r="A42" s="5" t="s">
        <v>73</v>
      </c>
      <c r="B42" s="5" t="s">
        <v>35</v>
      </c>
      <c r="C42" s="11"/>
      <c r="D42" s="11"/>
      <c r="E42" s="12"/>
      <c r="F42" s="11"/>
      <c r="G42" s="13">
        <f>P1/P22</f>
        <v>0.4234154929577465</v>
      </c>
      <c r="H42" s="13">
        <f t="shared" si="0"/>
        <v>0.4234154929577465</v>
      </c>
    </row>
    <row r="43" spans="1:8" x14ac:dyDescent="0.25">
      <c r="A43" s="5" t="s">
        <v>75</v>
      </c>
      <c r="B43" s="5" t="s">
        <v>76</v>
      </c>
      <c r="C43" s="11"/>
      <c r="D43" s="11"/>
      <c r="E43" s="12"/>
      <c r="F43" s="11"/>
      <c r="G43" s="13">
        <f>P1/P26</f>
        <v>0.33090258668134287</v>
      </c>
      <c r="H43" s="13">
        <f t="shared" si="0"/>
        <v>0.33090258668134287</v>
      </c>
    </row>
    <row r="44" spans="1:8" x14ac:dyDescent="0.25">
      <c r="A44" s="5" t="s">
        <v>77</v>
      </c>
      <c r="B44" s="5" t="s">
        <v>76</v>
      </c>
      <c r="C44" s="11"/>
      <c r="D44" s="11"/>
      <c r="E44" s="12"/>
      <c r="F44" s="11"/>
      <c r="G44" s="13">
        <f>P1/P27</f>
        <v>0.31072351421188632</v>
      </c>
      <c r="H44" s="13">
        <f t="shared" si="0"/>
        <v>0.31072351421188632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H2" sqref="H2"/>
    </sheetView>
  </sheetViews>
  <sheetFormatPr defaultRowHeight="15" x14ac:dyDescent="0.25"/>
  <cols>
    <col min="1" max="1" width="20.5703125" bestFit="1" customWidth="1"/>
    <col min="2" max="2" width="32.140625" bestFit="1" customWidth="1"/>
    <col min="3" max="3" width="10.28515625" bestFit="1" customWidth="1"/>
    <col min="4" max="4" width="12.85546875" bestFit="1" customWidth="1"/>
    <col min="5" max="5" width="14.7109375" bestFit="1" customWidth="1"/>
    <col min="6" max="6" width="0" hidden="1" customWidth="1"/>
    <col min="7" max="7" width="11.5703125" bestFit="1" customWidth="1"/>
    <col min="9" max="11" width="0" hidden="1" customWidth="1"/>
    <col min="13" max="16" width="0" hidden="1" customWidth="1"/>
    <col min="18" max="20" width="0" hidden="1" customWidth="1"/>
  </cols>
  <sheetData>
    <row r="1" spans="1:20" x14ac:dyDescent="0.25">
      <c r="A1" s="8" t="s">
        <v>79</v>
      </c>
      <c r="B1" s="8" t="s">
        <v>80</v>
      </c>
      <c r="C1" s="8" t="s">
        <v>17</v>
      </c>
      <c r="D1" s="8" t="s">
        <v>99</v>
      </c>
      <c r="E1" s="8" t="s">
        <v>15</v>
      </c>
      <c r="F1" s="8"/>
      <c r="G1" s="8" t="s">
        <v>16</v>
      </c>
      <c r="H1" s="16" t="s">
        <v>78</v>
      </c>
      <c r="I1" t="s">
        <v>81</v>
      </c>
      <c r="J1" t="s">
        <v>3</v>
      </c>
      <c r="K1" s="1">
        <v>0.875</v>
      </c>
      <c r="M1" t="s">
        <v>81</v>
      </c>
      <c r="N1" t="s">
        <v>12</v>
      </c>
      <c r="O1" t="s">
        <v>63</v>
      </c>
      <c r="P1" s="3">
        <v>1.9694444444444443</v>
      </c>
      <c r="R1" t="s">
        <v>81</v>
      </c>
      <c r="S1" t="s">
        <v>3</v>
      </c>
      <c r="T1" s="2">
        <v>0.16987268518518517</v>
      </c>
    </row>
    <row r="2" spans="1:20" x14ac:dyDescent="0.25">
      <c r="A2" s="25" t="s">
        <v>81</v>
      </c>
      <c r="B2" s="25" t="s">
        <v>63</v>
      </c>
      <c r="C2" s="38">
        <v>0.85</v>
      </c>
      <c r="D2" s="25">
        <v>1</v>
      </c>
      <c r="E2" s="25">
        <f>F2/F2</f>
        <v>1</v>
      </c>
      <c r="F2" s="39">
        <v>0.8652777777777777</v>
      </c>
      <c r="G2" s="25">
        <v>1</v>
      </c>
      <c r="H2" s="38">
        <v>3</v>
      </c>
      <c r="I2" t="s">
        <v>82</v>
      </c>
      <c r="J2" t="s">
        <v>27</v>
      </c>
      <c r="K2" s="1">
        <v>0.9770833333333333</v>
      </c>
      <c r="M2" t="s">
        <v>83</v>
      </c>
      <c r="N2" t="s">
        <v>12</v>
      </c>
      <c r="O2" t="s">
        <v>7</v>
      </c>
      <c r="P2" s="3">
        <v>2.2305555555555556</v>
      </c>
      <c r="R2" t="s">
        <v>100</v>
      </c>
      <c r="S2" t="s">
        <v>7</v>
      </c>
      <c r="T2">
        <v>0.17543981481481483</v>
      </c>
    </row>
    <row r="3" spans="1:20" x14ac:dyDescent="0.25">
      <c r="A3" s="25" t="s">
        <v>82</v>
      </c>
      <c r="B3" s="25" t="s">
        <v>27</v>
      </c>
      <c r="C3" s="38"/>
      <c r="D3" s="38">
        <f>K1/K2</f>
        <v>0.89552238805970152</v>
      </c>
      <c r="E3" s="38">
        <f>F2/F3</f>
        <v>0.81172638436482092</v>
      </c>
      <c r="F3" s="40">
        <v>1.0659722222222221</v>
      </c>
      <c r="G3" s="38">
        <f>P1/P5</f>
        <v>0.80431083380601243</v>
      </c>
      <c r="H3" s="38">
        <f>D3+E3+G3</f>
        <v>2.5115596062305348</v>
      </c>
      <c r="I3" t="s">
        <v>87</v>
      </c>
      <c r="J3" t="s">
        <v>7</v>
      </c>
      <c r="K3" s="3">
        <v>1.0777777777777777</v>
      </c>
      <c r="M3" t="s">
        <v>87</v>
      </c>
      <c r="N3" t="s">
        <v>12</v>
      </c>
      <c r="O3" t="s">
        <v>63</v>
      </c>
      <c r="P3" s="3">
        <v>2.3215277777777779</v>
      </c>
      <c r="R3" t="s">
        <v>105</v>
      </c>
      <c r="S3" t="s">
        <v>25</v>
      </c>
      <c r="T3" s="2">
        <v>0.17868055555555554</v>
      </c>
    </row>
    <row r="4" spans="1:20" x14ac:dyDescent="0.25">
      <c r="A4" s="25" t="s">
        <v>83</v>
      </c>
      <c r="B4" s="25" t="s">
        <v>7</v>
      </c>
      <c r="C4" s="38">
        <f>T1/T9*0.85</f>
        <v>0.74815292353823071</v>
      </c>
      <c r="D4" s="38">
        <f>K1/K9</f>
        <v>0.66037735849056611</v>
      </c>
      <c r="E4" s="38">
        <f>F2/F4</f>
        <v>0.79667519181585678</v>
      </c>
      <c r="F4" s="40">
        <v>1.086111111111111</v>
      </c>
      <c r="G4" s="38">
        <f>P1/P2</f>
        <v>0.88293897882938976</v>
      </c>
      <c r="H4" s="38">
        <f>C4+G4+E4</f>
        <v>2.4277670941834772</v>
      </c>
      <c r="I4" t="s">
        <v>100</v>
      </c>
      <c r="J4" t="s">
        <v>7</v>
      </c>
      <c r="K4" s="3">
        <v>1.1861111111111111</v>
      </c>
      <c r="M4" t="s">
        <v>90</v>
      </c>
      <c r="N4" t="s">
        <v>12</v>
      </c>
      <c r="O4" t="s">
        <v>7</v>
      </c>
      <c r="P4" s="3">
        <v>2.4034722222222222</v>
      </c>
      <c r="R4" t="s">
        <v>90</v>
      </c>
      <c r="S4" t="s">
        <v>7</v>
      </c>
      <c r="T4" s="2">
        <v>0.18266203703703701</v>
      </c>
    </row>
    <row r="5" spans="1:20" x14ac:dyDescent="0.25">
      <c r="A5" s="25" t="s">
        <v>84</v>
      </c>
      <c r="B5" s="25" t="s">
        <v>7</v>
      </c>
      <c r="C5" s="38">
        <f>T1/T8*0.85</f>
        <v>0.75640877948220442</v>
      </c>
      <c r="D5" s="38">
        <f>K1/K7</f>
        <v>0.69961132704053308</v>
      </c>
      <c r="E5" s="38">
        <f>(F2/F5)</f>
        <v>0.77439403356121816</v>
      </c>
      <c r="F5" s="40">
        <v>1.117361111111111</v>
      </c>
      <c r="G5" s="38">
        <f>P1/P7</f>
        <v>0.79350867375489631</v>
      </c>
      <c r="H5" s="38">
        <f>G5+E5+C5</f>
        <v>2.3243114867983188</v>
      </c>
      <c r="I5" t="s">
        <v>86</v>
      </c>
      <c r="J5" t="s">
        <v>25</v>
      </c>
      <c r="K5" s="3">
        <v>1.2027777777777777</v>
      </c>
      <c r="M5" t="s">
        <v>82</v>
      </c>
      <c r="N5" t="s">
        <v>12</v>
      </c>
      <c r="O5" t="s">
        <v>27</v>
      </c>
      <c r="P5" s="3">
        <v>2.4486111111111111</v>
      </c>
      <c r="R5" t="s">
        <v>106</v>
      </c>
      <c r="S5" t="s">
        <v>25</v>
      </c>
      <c r="T5" s="2">
        <v>0.18277777777777779</v>
      </c>
    </row>
    <row r="6" spans="1:20" x14ac:dyDescent="0.25">
      <c r="A6" s="25" t="s">
        <v>85</v>
      </c>
      <c r="B6" s="25" t="s">
        <v>7</v>
      </c>
      <c r="C6" s="38">
        <f>T1/T6*0.85</f>
        <v>0.77089847370697628</v>
      </c>
      <c r="D6" s="38">
        <f>K1/K10</f>
        <v>0.64056939501779364</v>
      </c>
      <c r="E6" s="38">
        <f>(F2/F6)</f>
        <v>0.75150784077201449</v>
      </c>
      <c r="F6" s="40">
        <v>1.1513888888888888</v>
      </c>
      <c r="G6" s="38">
        <f>P1/P8</f>
        <v>0.76669370100027023</v>
      </c>
      <c r="H6" s="38">
        <f>G6+E6+C6</f>
        <v>2.2891000154792609</v>
      </c>
      <c r="I6" t="s">
        <v>90</v>
      </c>
      <c r="J6" t="s">
        <v>7</v>
      </c>
      <c r="K6" s="3">
        <v>1.2034722222222223</v>
      </c>
      <c r="M6" t="s">
        <v>101</v>
      </c>
      <c r="N6" t="s">
        <v>12</v>
      </c>
      <c r="O6" t="s">
        <v>102</v>
      </c>
      <c r="P6" s="3">
        <v>2.4805555555555556</v>
      </c>
      <c r="R6" t="s">
        <v>85</v>
      </c>
      <c r="S6" t="s">
        <v>7</v>
      </c>
      <c r="T6" s="2">
        <v>0.18730324074074076</v>
      </c>
    </row>
    <row r="7" spans="1:20" x14ac:dyDescent="0.25">
      <c r="A7" s="25" t="s">
        <v>86</v>
      </c>
      <c r="B7" s="25" t="s">
        <v>25</v>
      </c>
      <c r="C7" s="38"/>
      <c r="D7" s="38">
        <f>K1/K5</f>
        <v>0.72748267898383379</v>
      </c>
      <c r="E7" s="38">
        <f>F2/F7</f>
        <v>0.74745050989802031</v>
      </c>
      <c r="F7" s="40">
        <v>1.1576388888888889</v>
      </c>
      <c r="G7" s="38"/>
      <c r="H7" s="38">
        <f>E7+D7</f>
        <v>1.4749331888818542</v>
      </c>
      <c r="I7" t="s">
        <v>84</v>
      </c>
      <c r="J7" t="s">
        <v>7</v>
      </c>
      <c r="K7" s="3">
        <v>1.2506944444444443</v>
      </c>
      <c r="M7" t="s">
        <v>84</v>
      </c>
      <c r="N7" t="s">
        <v>12</v>
      </c>
      <c r="O7" t="s">
        <v>7</v>
      </c>
      <c r="P7" s="3">
        <v>2.4819444444444447</v>
      </c>
      <c r="R7" t="s">
        <v>87</v>
      </c>
      <c r="S7" t="s">
        <v>7</v>
      </c>
      <c r="T7" s="2">
        <v>0.18809027777777776</v>
      </c>
    </row>
    <row r="8" spans="1:20" x14ac:dyDescent="0.25">
      <c r="A8" s="25" t="s">
        <v>87</v>
      </c>
      <c r="B8" s="25" t="s">
        <v>7</v>
      </c>
      <c r="C8" s="38">
        <f>T1/T7*0.85</f>
        <v>0.76767275859947082</v>
      </c>
      <c r="D8" s="38">
        <f>K1/K3</f>
        <v>0.81185567010309279</v>
      </c>
      <c r="E8" s="38">
        <f>F2/F8</f>
        <v>0.74700239808153468</v>
      </c>
      <c r="F8" s="40">
        <v>1.1583333333333334</v>
      </c>
      <c r="G8" s="38">
        <f>P1/P3</f>
        <v>0.84833981453784013</v>
      </c>
      <c r="H8" s="38">
        <f>G8+D8+C8</f>
        <v>2.427868243240404</v>
      </c>
      <c r="I8" t="s">
        <v>93</v>
      </c>
      <c r="J8" t="s">
        <v>67</v>
      </c>
      <c r="K8" s="3">
        <v>1.2583333333333333</v>
      </c>
      <c r="M8" t="s">
        <v>85</v>
      </c>
      <c r="N8" t="s">
        <v>12</v>
      </c>
      <c r="O8" t="s">
        <v>7</v>
      </c>
      <c r="P8" s="2">
        <v>2.5687500000000001</v>
      </c>
      <c r="R8" t="s">
        <v>84</v>
      </c>
      <c r="S8" t="s">
        <v>7</v>
      </c>
      <c r="T8" s="2">
        <v>0.19089120370370372</v>
      </c>
    </row>
    <row r="9" spans="1:20" x14ac:dyDescent="0.25">
      <c r="A9" s="25" t="s">
        <v>88</v>
      </c>
      <c r="B9" s="25" t="s">
        <v>89</v>
      </c>
      <c r="C9" s="38"/>
      <c r="D9" s="38"/>
      <c r="E9" s="38">
        <f>F2/F9</f>
        <v>0.71732872769142186</v>
      </c>
      <c r="F9" s="40">
        <v>1.20625</v>
      </c>
      <c r="G9" s="38"/>
      <c r="H9" s="38">
        <f>E9</f>
        <v>0.71732872769142186</v>
      </c>
      <c r="I9" t="s">
        <v>83</v>
      </c>
      <c r="J9" t="s">
        <v>7</v>
      </c>
      <c r="K9" s="3">
        <v>1.325</v>
      </c>
      <c r="M9" t="s">
        <v>95</v>
      </c>
      <c r="N9" t="s">
        <v>12</v>
      </c>
      <c r="O9" t="s">
        <v>104</v>
      </c>
      <c r="P9" s="2">
        <v>2.5791666666666666</v>
      </c>
      <c r="R9" t="s">
        <v>83</v>
      </c>
      <c r="S9" t="s">
        <v>7</v>
      </c>
      <c r="T9" s="2">
        <v>0.1929976851851852</v>
      </c>
    </row>
    <row r="10" spans="1:20" x14ac:dyDescent="0.25">
      <c r="A10" s="25" t="s">
        <v>90</v>
      </c>
      <c r="B10" s="25" t="s">
        <v>7</v>
      </c>
      <c r="C10" s="38">
        <f>T1/T4*0.85</f>
        <v>0.79048599670510711</v>
      </c>
      <c r="D10" s="38">
        <f>K1/K6</f>
        <v>0.72706289671090596</v>
      </c>
      <c r="E10" s="38">
        <f>F2/F10</f>
        <v>0.5814279048063461</v>
      </c>
      <c r="F10" s="40">
        <v>1.4881944444444446</v>
      </c>
      <c r="G10" s="38">
        <f>P1/P4</f>
        <v>0.81941635365501297</v>
      </c>
      <c r="H10" s="38">
        <f>G10+C10+D10</f>
        <v>2.336965247071026</v>
      </c>
      <c r="I10" t="s">
        <v>85</v>
      </c>
      <c r="J10" t="s">
        <v>7</v>
      </c>
      <c r="K10" s="3">
        <v>1.3659722222222221</v>
      </c>
      <c r="M10" t="s">
        <v>91</v>
      </c>
      <c r="N10" t="s">
        <v>12</v>
      </c>
      <c r="O10" t="s">
        <v>60</v>
      </c>
      <c r="P10" s="2">
        <v>2.6555555555555554</v>
      </c>
    </row>
    <row r="11" spans="1:20" hidden="1" x14ac:dyDescent="0.25">
      <c r="A11" s="5" t="s">
        <v>91</v>
      </c>
      <c r="B11" s="5" t="s">
        <v>60</v>
      </c>
      <c r="C11" s="6"/>
      <c r="D11" s="6"/>
      <c r="E11" s="6">
        <f>F2/F11</f>
        <v>0.51572847682119205</v>
      </c>
      <c r="F11" s="15">
        <v>1.6777777777777778</v>
      </c>
      <c r="G11" s="6"/>
      <c r="H11" s="6">
        <f>E11</f>
        <v>0.51572847682119205</v>
      </c>
      <c r="I11" t="s">
        <v>101</v>
      </c>
      <c r="J11" t="s">
        <v>102</v>
      </c>
      <c r="K11" s="3">
        <v>1.3701388888888888</v>
      </c>
      <c r="M11" t="s">
        <v>93</v>
      </c>
      <c r="N11" t="s">
        <v>12</v>
      </c>
      <c r="O11" t="s">
        <v>67</v>
      </c>
      <c r="P11" s="2">
        <v>2.8236111111111111</v>
      </c>
    </row>
    <row r="12" spans="1:20" x14ac:dyDescent="0.25">
      <c r="A12" s="5" t="s">
        <v>92</v>
      </c>
      <c r="B12" s="5" t="s">
        <v>27</v>
      </c>
      <c r="C12" s="6"/>
      <c r="D12" s="6">
        <f>K1/K14</f>
        <v>0.49257232212666147</v>
      </c>
      <c r="E12" s="6">
        <f>F2/F12</f>
        <v>0.48862745098039212</v>
      </c>
      <c r="F12" s="15">
        <v>1.7708333333333333</v>
      </c>
      <c r="G12" s="6">
        <f>P1/P13</f>
        <v>0.56158415841584153</v>
      </c>
      <c r="H12" s="6">
        <f>D12+E12+G12</f>
        <v>1.5427839315228953</v>
      </c>
      <c r="I12" t="s">
        <v>91</v>
      </c>
      <c r="J12" t="s">
        <v>60</v>
      </c>
      <c r="K12" s="3">
        <v>1.4569444444444446</v>
      </c>
      <c r="M12" t="s">
        <v>100</v>
      </c>
      <c r="N12" t="s">
        <v>12</v>
      </c>
      <c r="O12" t="s">
        <v>7</v>
      </c>
      <c r="P12" s="2">
        <v>2.9562500000000003</v>
      </c>
    </row>
    <row r="13" spans="1:20" x14ac:dyDescent="0.25">
      <c r="A13" s="5" t="s">
        <v>93</v>
      </c>
      <c r="B13" s="5" t="s">
        <v>67</v>
      </c>
      <c r="C13" s="6"/>
      <c r="D13" s="6">
        <f>K1/K8</f>
        <v>0.69536423841059603</v>
      </c>
      <c r="E13" s="6">
        <f>F2/F13</f>
        <v>0.46789335336087118</v>
      </c>
      <c r="F13" s="15">
        <v>1.8493055555555555</v>
      </c>
      <c r="G13" s="6">
        <f>P1/P11</f>
        <v>0.69749139203148058</v>
      </c>
      <c r="H13" s="6">
        <f t="shared" ref="H13:H16" si="0">D13+E13+G13</f>
        <v>1.8607489838029476</v>
      </c>
      <c r="I13" t="s">
        <v>103</v>
      </c>
      <c r="J13" t="s">
        <v>9</v>
      </c>
      <c r="K13" s="3">
        <v>1.7104166666666665</v>
      </c>
      <c r="M13" t="s">
        <v>92</v>
      </c>
      <c r="N13" t="s">
        <v>12</v>
      </c>
      <c r="O13" t="s">
        <v>27</v>
      </c>
      <c r="P13" s="2">
        <v>3.5069444444444446</v>
      </c>
    </row>
    <row r="14" spans="1:20" x14ac:dyDescent="0.25">
      <c r="A14" s="5" t="s">
        <v>94</v>
      </c>
      <c r="B14" s="5" t="s">
        <v>52</v>
      </c>
      <c r="C14" s="6"/>
      <c r="D14" s="6">
        <f>K1/K15</f>
        <v>0.49237983587338802</v>
      </c>
      <c r="E14" s="6">
        <f>F2/F14</f>
        <v>0.44357422570309712</v>
      </c>
      <c r="F14" s="15">
        <v>1.9506944444444445</v>
      </c>
      <c r="G14" s="6"/>
      <c r="H14" s="6">
        <f t="shared" si="0"/>
        <v>0.9359540615764852</v>
      </c>
      <c r="I14" t="s">
        <v>92</v>
      </c>
      <c r="J14" t="s">
        <v>27</v>
      </c>
      <c r="K14" s="3">
        <v>1.7763888888888888</v>
      </c>
    </row>
    <row r="15" spans="1:20" x14ac:dyDescent="0.25">
      <c r="A15" s="5" t="s">
        <v>95</v>
      </c>
      <c r="B15" s="5" t="s">
        <v>96</v>
      </c>
      <c r="C15" s="6"/>
      <c r="D15" s="6"/>
      <c r="E15" s="6">
        <f>F2/F15</f>
        <v>0.26248156730566674</v>
      </c>
      <c r="F15" s="7">
        <v>3.2965277777777775</v>
      </c>
      <c r="G15" s="6">
        <f>P1/P9</f>
        <v>0.76359719978459883</v>
      </c>
      <c r="H15" s="6">
        <f t="shared" si="0"/>
        <v>1.0260787670902656</v>
      </c>
      <c r="I15" t="s">
        <v>94</v>
      </c>
      <c r="J15" t="s">
        <v>29</v>
      </c>
      <c r="K15" s="3">
        <v>1.7770833333333333</v>
      </c>
    </row>
    <row r="16" spans="1:20" x14ac:dyDescent="0.25">
      <c r="A16" s="5" t="s">
        <v>97</v>
      </c>
      <c r="B16" s="5" t="s">
        <v>98</v>
      </c>
      <c r="C16" s="6"/>
      <c r="D16" s="6"/>
      <c r="E16" s="6">
        <f>F2/F16</f>
        <v>0.21471652593486126</v>
      </c>
      <c r="F16" s="7">
        <v>4.0298611111111109</v>
      </c>
      <c r="G16" s="6"/>
      <c r="H16" s="6">
        <f t="shared" si="0"/>
        <v>0.21471652593486126</v>
      </c>
    </row>
    <row r="17" spans="1:8" x14ac:dyDescent="0.25">
      <c r="A17" s="5" t="s">
        <v>100</v>
      </c>
      <c r="B17" s="5" t="s">
        <v>7</v>
      </c>
      <c r="C17" s="6">
        <f>T1/T2*0.85</f>
        <v>0.82302744425385921</v>
      </c>
      <c r="D17" s="6">
        <f>K1/K4</f>
        <v>0.73770491803278693</v>
      </c>
      <c r="E17" s="5"/>
      <c r="F17" s="5"/>
      <c r="G17" s="6">
        <f>P1/P12</f>
        <v>0.66619685224336378</v>
      </c>
      <c r="H17" s="6">
        <f>C17+D17+G17</f>
        <v>2.2269292145300099</v>
      </c>
    </row>
    <row r="18" spans="1:8" x14ac:dyDescent="0.25">
      <c r="A18" s="5" t="s">
        <v>101</v>
      </c>
      <c r="B18" s="5" t="s">
        <v>102</v>
      </c>
      <c r="C18" s="6"/>
      <c r="D18" s="6">
        <f>K1/K11</f>
        <v>0.63862138874809937</v>
      </c>
      <c r="E18" s="5"/>
      <c r="F18" s="5"/>
      <c r="G18" s="6">
        <f>P1/P6</f>
        <v>0.79395296752519595</v>
      </c>
      <c r="H18" s="6">
        <f t="shared" ref="H18:H22" si="1">C18+D18+G18</f>
        <v>1.4325743562732953</v>
      </c>
    </row>
    <row r="19" spans="1:8" x14ac:dyDescent="0.25">
      <c r="A19" s="5" t="s">
        <v>91</v>
      </c>
      <c r="B19" s="5" t="s">
        <v>60</v>
      </c>
      <c r="C19" s="6"/>
      <c r="D19" s="6">
        <f>K1/K12</f>
        <v>0.60057197330791223</v>
      </c>
      <c r="E19" s="6">
        <f>F2/F12</f>
        <v>0.48862745098039212</v>
      </c>
      <c r="F19" s="5"/>
      <c r="G19" s="6">
        <f>P1/P10</f>
        <v>0.74163179916317989</v>
      </c>
      <c r="H19" s="6">
        <f t="shared" si="1"/>
        <v>1.342203772471092</v>
      </c>
    </row>
    <row r="20" spans="1:8" x14ac:dyDescent="0.25">
      <c r="A20" s="5" t="s">
        <v>103</v>
      </c>
      <c r="B20" s="5" t="s">
        <v>9</v>
      </c>
      <c r="C20" s="6"/>
      <c r="D20" s="6">
        <f>K1/K13</f>
        <v>0.51157125456760055</v>
      </c>
      <c r="E20" s="5"/>
      <c r="F20" s="5"/>
      <c r="G20" s="5"/>
      <c r="H20" s="6">
        <f t="shared" si="1"/>
        <v>0.51157125456760055</v>
      </c>
    </row>
    <row r="21" spans="1:8" x14ac:dyDescent="0.25">
      <c r="A21" s="5" t="s">
        <v>105</v>
      </c>
      <c r="B21" s="5" t="s">
        <v>25</v>
      </c>
      <c r="C21" s="6">
        <f>T1/T3*0.85</f>
        <v>0.80810014250550588</v>
      </c>
      <c r="D21" s="5"/>
      <c r="E21" s="5"/>
      <c r="F21" s="5"/>
      <c r="G21" s="5"/>
      <c r="H21" s="6">
        <f t="shared" si="1"/>
        <v>0.80810014250550588</v>
      </c>
    </row>
    <row r="22" spans="1:8" x14ac:dyDescent="0.25">
      <c r="A22" s="5" t="s">
        <v>106</v>
      </c>
      <c r="B22" s="5" t="s">
        <v>25</v>
      </c>
      <c r="C22" s="6">
        <f>T1/T5*0.85</f>
        <v>0.789985435663627</v>
      </c>
      <c r="D22" s="5"/>
      <c r="E22" s="5"/>
      <c r="F22" s="5"/>
      <c r="G22" s="5"/>
      <c r="H22" s="6">
        <f t="shared" si="1"/>
        <v>0.789985435663627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A2" sqref="A2:H25"/>
    </sheetView>
  </sheetViews>
  <sheetFormatPr defaultRowHeight="15" x14ac:dyDescent="0.25"/>
  <cols>
    <col min="1" max="1" width="18.42578125" bestFit="1" customWidth="1"/>
    <col min="2" max="2" width="36" bestFit="1" customWidth="1"/>
    <col min="3" max="3" width="15.28515625" customWidth="1"/>
    <col min="4" max="4" width="17.42578125" customWidth="1"/>
    <col min="5" max="5" width="14.7109375" bestFit="1" customWidth="1"/>
    <col min="6" max="6" width="0" hidden="1" customWidth="1"/>
    <col min="7" max="7" width="11.5703125" bestFit="1" customWidth="1"/>
    <col min="10" max="10" width="11.140625" hidden="1" customWidth="1"/>
    <col min="11" max="11" width="0" hidden="1" customWidth="1"/>
    <col min="12" max="12" width="15.28515625" hidden="1" customWidth="1"/>
    <col min="14" max="14" width="20.140625" hidden="1" customWidth="1"/>
    <col min="15" max="16" width="0" hidden="1" customWidth="1"/>
    <col min="17" max="17" width="11.42578125" hidden="1" customWidth="1"/>
    <col min="18" max="19" width="0" hidden="1" customWidth="1"/>
  </cols>
  <sheetData>
    <row r="1" spans="1:19" x14ac:dyDescent="0.25">
      <c r="A1" s="8" t="s">
        <v>79</v>
      </c>
      <c r="B1" s="8" t="s">
        <v>80</v>
      </c>
      <c r="C1" s="9" t="s">
        <v>133</v>
      </c>
      <c r="D1" s="9" t="s">
        <v>99</v>
      </c>
      <c r="E1" s="9" t="s">
        <v>15</v>
      </c>
      <c r="F1" s="9"/>
      <c r="G1" s="9" t="s">
        <v>16</v>
      </c>
      <c r="H1" s="18" t="s">
        <v>78</v>
      </c>
      <c r="J1" t="s">
        <v>115</v>
      </c>
      <c r="K1" t="s">
        <v>134</v>
      </c>
      <c r="L1" s="17">
        <v>2.3777777777777778</v>
      </c>
      <c r="N1" t="s">
        <v>107</v>
      </c>
      <c r="O1" t="s">
        <v>27</v>
      </c>
      <c r="P1" s="3">
        <v>1.5125</v>
      </c>
      <c r="Q1" t="s">
        <v>135</v>
      </c>
      <c r="R1" t="s">
        <v>148</v>
      </c>
      <c r="S1" s="2">
        <v>0.29153935185185187</v>
      </c>
    </row>
    <row r="2" spans="1:19" x14ac:dyDescent="0.25">
      <c r="A2" s="25" t="s">
        <v>107</v>
      </c>
      <c r="B2" s="25" t="s">
        <v>27</v>
      </c>
      <c r="C2" s="26">
        <f>S1/S4*0.85</f>
        <v>0.81465071151358348</v>
      </c>
      <c r="D2" s="27">
        <v>1</v>
      </c>
      <c r="E2" s="27">
        <f>F2/F2</f>
        <v>1</v>
      </c>
      <c r="F2" s="28">
        <v>1.1493055555555556</v>
      </c>
      <c r="G2" s="26">
        <f>L1/L3</f>
        <v>0.8542914171656687</v>
      </c>
      <c r="H2" s="26">
        <f>D2+E2+G2</f>
        <v>2.8542914171656686</v>
      </c>
      <c r="J2" t="s">
        <v>135</v>
      </c>
      <c r="K2" t="s">
        <v>134</v>
      </c>
      <c r="L2" s="2">
        <v>2.5222222222222221</v>
      </c>
      <c r="N2" t="s">
        <v>113</v>
      </c>
      <c r="O2" t="s">
        <v>54</v>
      </c>
      <c r="P2" s="3">
        <v>1.5583333333333333</v>
      </c>
      <c r="Q2" t="s">
        <v>115</v>
      </c>
      <c r="R2" t="s">
        <v>148</v>
      </c>
      <c r="S2" s="2">
        <v>0.29805555555555557</v>
      </c>
    </row>
    <row r="3" spans="1:19" x14ac:dyDescent="0.25">
      <c r="A3" s="25" t="s">
        <v>108</v>
      </c>
      <c r="B3" s="25" t="s">
        <v>27</v>
      </c>
      <c r="C3" s="26">
        <f>S1/S6*0.85</f>
        <v>0.80129678143712568</v>
      </c>
      <c r="D3" s="26">
        <f>P1/P4</f>
        <v>0.93838862559241709</v>
      </c>
      <c r="E3" s="26">
        <f>(F2/F3)</f>
        <v>0.9297752808988764</v>
      </c>
      <c r="F3" s="28">
        <v>1.2361111111111112</v>
      </c>
      <c r="G3" s="26">
        <f>L1/L4</f>
        <v>0.79962634283045309</v>
      </c>
      <c r="H3" s="26">
        <f>C3+D3+E3</f>
        <v>2.6694606879284191</v>
      </c>
      <c r="J3" t="s">
        <v>107</v>
      </c>
      <c r="K3" t="s">
        <v>9</v>
      </c>
      <c r="L3" s="2">
        <v>2.7833333333333332</v>
      </c>
      <c r="N3" t="s">
        <v>115</v>
      </c>
      <c r="O3" t="s">
        <v>29</v>
      </c>
      <c r="P3" s="3">
        <v>1.6076388888888891</v>
      </c>
      <c r="Q3" t="s">
        <v>113</v>
      </c>
      <c r="R3" t="s">
        <v>74</v>
      </c>
      <c r="S3">
        <v>0.30231481481481481</v>
      </c>
    </row>
    <row r="4" spans="1:19" hidden="1" x14ac:dyDescent="0.25">
      <c r="A4" s="25" t="s">
        <v>109</v>
      </c>
      <c r="B4" s="25" t="s">
        <v>110</v>
      </c>
      <c r="C4" s="26"/>
      <c r="D4" s="26"/>
      <c r="E4" s="26">
        <f>(F2/F4)</f>
        <v>0.92149220489977735</v>
      </c>
      <c r="F4" s="28">
        <v>1.2472222222222222</v>
      </c>
      <c r="G4" s="26"/>
      <c r="H4" s="27"/>
      <c r="J4" t="s">
        <v>108</v>
      </c>
      <c r="K4" t="s">
        <v>27</v>
      </c>
      <c r="L4" s="2">
        <v>2.973611111111111</v>
      </c>
      <c r="N4" t="s">
        <v>108</v>
      </c>
      <c r="O4" t="s">
        <v>27</v>
      </c>
      <c r="P4" s="3">
        <v>1.6118055555555555</v>
      </c>
      <c r="Q4" t="s">
        <v>107</v>
      </c>
      <c r="R4" t="s">
        <v>9</v>
      </c>
      <c r="S4" s="2">
        <v>0.30418981481481483</v>
      </c>
    </row>
    <row r="5" spans="1:19" x14ac:dyDescent="0.25">
      <c r="A5" s="25" t="s">
        <v>111</v>
      </c>
      <c r="B5" s="25" t="s">
        <v>112</v>
      </c>
      <c r="C5" s="26"/>
      <c r="D5" s="26">
        <f>P1/P10</f>
        <v>0.80906389301634474</v>
      </c>
      <c r="E5" s="26">
        <f>(F2/F5)</f>
        <v>0.8651332984840564</v>
      </c>
      <c r="F5" s="28">
        <v>1.3284722222222223</v>
      </c>
      <c r="G5" s="26">
        <f>L1/L7</f>
        <v>0.71467334585681497</v>
      </c>
      <c r="H5" s="26">
        <f>D5+E5+G5</f>
        <v>2.3888705373572163</v>
      </c>
      <c r="J5" t="s">
        <v>114</v>
      </c>
      <c r="K5" t="s">
        <v>54</v>
      </c>
      <c r="L5" s="2">
        <v>3.0548611111111108</v>
      </c>
      <c r="N5" t="s">
        <v>135</v>
      </c>
      <c r="O5" t="s">
        <v>29</v>
      </c>
      <c r="P5" s="3">
        <v>1.6944444444444444</v>
      </c>
      <c r="Q5" t="s">
        <v>116</v>
      </c>
      <c r="R5" t="s">
        <v>25</v>
      </c>
      <c r="S5" s="2">
        <v>0.30435185185185182</v>
      </c>
    </row>
    <row r="6" spans="1:19" x14ac:dyDescent="0.25">
      <c r="A6" s="25" t="s">
        <v>113</v>
      </c>
      <c r="B6" s="25" t="s">
        <v>54</v>
      </c>
      <c r="C6" s="26">
        <f>S1/S3*0.85</f>
        <v>0.81970329249617158</v>
      </c>
      <c r="D6" s="26">
        <f>P1/P2</f>
        <v>0.97058823529411764</v>
      </c>
      <c r="E6" s="26">
        <f>(F2/F6)</f>
        <v>0.86422976501305482</v>
      </c>
      <c r="F6" s="28">
        <v>1.3298611111111112</v>
      </c>
      <c r="G6" s="26">
        <f>L1/L10</f>
        <v>0.69297713013560014</v>
      </c>
      <c r="H6" s="26">
        <f>E6+D6+C6</f>
        <v>2.6545212928033441</v>
      </c>
      <c r="J6" t="s">
        <v>118</v>
      </c>
      <c r="K6" t="s">
        <v>3</v>
      </c>
      <c r="L6" s="2">
        <v>3.0604166666666668</v>
      </c>
      <c r="N6" t="s">
        <v>114</v>
      </c>
      <c r="O6" t="s">
        <v>54</v>
      </c>
      <c r="P6" s="3">
        <v>1.6979166666666667</v>
      </c>
      <c r="Q6" t="s">
        <v>108</v>
      </c>
      <c r="R6" t="s">
        <v>27</v>
      </c>
      <c r="S6" s="2">
        <v>0.30925925925925929</v>
      </c>
    </row>
    <row r="7" spans="1:19" x14ac:dyDescent="0.25">
      <c r="A7" s="25" t="s">
        <v>114</v>
      </c>
      <c r="B7" s="25" t="s">
        <v>54</v>
      </c>
      <c r="C7" s="26">
        <f>S1/S9*0.85</f>
        <v>0.78281050053014511</v>
      </c>
      <c r="D7" s="26">
        <f>P1/P6</f>
        <v>0.8907975460122699</v>
      </c>
      <c r="E7" s="26">
        <f>(F2/F7)</f>
        <v>0.85265327150953119</v>
      </c>
      <c r="F7" s="28">
        <v>1.3479166666666667</v>
      </c>
      <c r="G7" s="26">
        <f>L1/L5</f>
        <v>0.77835871789042976</v>
      </c>
      <c r="H7" s="26">
        <f>E7+D7+C7</f>
        <v>2.5262613180519464</v>
      </c>
      <c r="J7" t="s">
        <v>111</v>
      </c>
      <c r="K7" t="s">
        <v>112</v>
      </c>
      <c r="L7" s="2">
        <v>3.3270833333333329</v>
      </c>
      <c r="N7" t="s">
        <v>118</v>
      </c>
      <c r="O7" t="s">
        <v>3</v>
      </c>
      <c r="P7" s="3">
        <v>1.7701388888888889</v>
      </c>
      <c r="Q7" t="s">
        <v>125</v>
      </c>
      <c r="R7" t="s">
        <v>1</v>
      </c>
      <c r="S7" s="2">
        <v>0.31570601851851854</v>
      </c>
    </row>
    <row r="8" spans="1:19" x14ac:dyDescent="0.25">
      <c r="A8" s="25" t="s">
        <v>115</v>
      </c>
      <c r="B8" s="25" t="s">
        <v>52</v>
      </c>
      <c r="C8" s="26">
        <f>S1/S2*0.85</f>
        <v>0.8314169773221497</v>
      </c>
      <c r="D8" s="26">
        <f>P1/P3</f>
        <v>0.94082073434125257</v>
      </c>
      <c r="E8" s="26">
        <f>(F2/F8)</f>
        <v>0.805352798053528</v>
      </c>
      <c r="F8" s="28">
        <v>1.4270833333333333</v>
      </c>
      <c r="G8" s="26">
        <v>1</v>
      </c>
      <c r="H8" s="26">
        <f>G8+D8+C8</f>
        <v>2.7722377116634025</v>
      </c>
      <c r="J8" t="s">
        <v>116</v>
      </c>
      <c r="K8" t="s">
        <v>25</v>
      </c>
      <c r="L8" s="2">
        <v>3.34375</v>
      </c>
      <c r="N8" t="s">
        <v>140</v>
      </c>
      <c r="O8" t="s">
        <v>112</v>
      </c>
      <c r="P8" s="3">
        <v>1.7958333333333334</v>
      </c>
      <c r="Q8" t="s">
        <v>118</v>
      </c>
      <c r="R8" t="s">
        <v>7</v>
      </c>
      <c r="S8" s="4">
        <v>0.31616898148148148</v>
      </c>
    </row>
    <row r="9" spans="1:19" x14ac:dyDescent="0.25">
      <c r="A9" s="25" t="s">
        <v>116</v>
      </c>
      <c r="B9" s="25" t="s">
        <v>25</v>
      </c>
      <c r="C9" s="26">
        <f>S1/S5*0.85</f>
        <v>0.81421699117736546</v>
      </c>
      <c r="D9" s="26">
        <f>P1/P12</f>
        <v>0.744360902255639</v>
      </c>
      <c r="E9" s="26">
        <f>(F2/F9)</f>
        <v>0.75056689342403626</v>
      </c>
      <c r="F9" s="28">
        <v>1.53125</v>
      </c>
      <c r="G9" s="26">
        <f>L1/L8</f>
        <v>0.71111111111111114</v>
      </c>
      <c r="H9" s="26">
        <f>E9+C9+D9</f>
        <v>2.3091447868570407</v>
      </c>
      <c r="J9" t="s">
        <v>136</v>
      </c>
      <c r="K9" t="s">
        <v>7</v>
      </c>
      <c r="L9" s="2">
        <v>3.3833333333333333</v>
      </c>
      <c r="N9" t="s">
        <v>137</v>
      </c>
      <c r="O9" t="s">
        <v>27</v>
      </c>
      <c r="P9" s="3">
        <v>1.8118055555555557</v>
      </c>
      <c r="Q9" t="s">
        <v>114</v>
      </c>
      <c r="R9" t="s">
        <v>74</v>
      </c>
      <c r="S9" s="2">
        <v>0.31656250000000002</v>
      </c>
    </row>
    <row r="10" spans="1:19" x14ac:dyDescent="0.25">
      <c r="A10" s="25" t="s">
        <v>117</v>
      </c>
      <c r="B10" s="25" t="s">
        <v>27</v>
      </c>
      <c r="C10" s="26"/>
      <c r="D10" s="26"/>
      <c r="E10" s="26">
        <f>(F2/F10)</f>
        <v>0.7124408092983211</v>
      </c>
      <c r="F10" s="28">
        <v>1.6131944444444446</v>
      </c>
      <c r="G10" s="26">
        <f>L1/L14</f>
        <v>0.48574265853312526</v>
      </c>
      <c r="H10" s="26">
        <f>E10+C10+D10+G10</f>
        <v>1.1981834678314462</v>
      </c>
      <c r="J10" t="s">
        <v>113</v>
      </c>
      <c r="K10" t="s">
        <v>54</v>
      </c>
      <c r="L10" s="2">
        <v>3.4312499999999999</v>
      </c>
      <c r="N10" t="s">
        <v>111</v>
      </c>
      <c r="O10" t="s">
        <v>112</v>
      </c>
      <c r="P10" s="3">
        <v>1.8694444444444445</v>
      </c>
      <c r="Q10" t="s">
        <v>147</v>
      </c>
      <c r="R10" t="s">
        <v>25</v>
      </c>
      <c r="S10" s="2">
        <v>0.33841435185185187</v>
      </c>
    </row>
    <row r="11" spans="1:19" x14ac:dyDescent="0.25">
      <c r="A11" s="25" t="s">
        <v>118</v>
      </c>
      <c r="B11" s="25" t="s">
        <v>3</v>
      </c>
      <c r="C11" s="26">
        <f>S1/S8*0.85</f>
        <v>0.78378482263791782</v>
      </c>
      <c r="D11" s="26">
        <f>P1/P7</f>
        <v>0.85445272655943505</v>
      </c>
      <c r="E11" s="26">
        <f>(F2/F11)</f>
        <v>0.71091065292096234</v>
      </c>
      <c r="F11" s="28">
        <v>1.6166666666666665</v>
      </c>
      <c r="G11" s="26">
        <f>L1/L6</f>
        <v>0.77694576809621052</v>
      </c>
      <c r="H11" s="26">
        <f>G11+D11+C11</f>
        <v>2.4151833172935637</v>
      </c>
      <c r="J11" t="s">
        <v>125</v>
      </c>
      <c r="K11" t="s">
        <v>47</v>
      </c>
      <c r="L11" s="2">
        <v>4.1541666666666668</v>
      </c>
      <c r="N11" t="s">
        <v>141</v>
      </c>
      <c r="O11" t="s">
        <v>112</v>
      </c>
      <c r="P11" s="3">
        <v>1.9381944444444443</v>
      </c>
      <c r="Q11" t="s">
        <v>121</v>
      </c>
      <c r="R11" t="s">
        <v>3</v>
      </c>
      <c r="S11" s="2">
        <v>0.34354166666666663</v>
      </c>
    </row>
    <row r="12" spans="1:19" x14ac:dyDescent="0.25">
      <c r="A12" s="25" t="s">
        <v>119</v>
      </c>
      <c r="B12" s="25" t="s">
        <v>54</v>
      </c>
      <c r="C12" s="26"/>
      <c r="D12" s="26"/>
      <c r="E12" s="26">
        <f>(F2/F12)</f>
        <v>0.6407278358497871</v>
      </c>
      <c r="F12" s="28">
        <v>1.79375</v>
      </c>
      <c r="G12" s="26"/>
      <c r="H12" s="26">
        <f>G12+D12+C12+E12</f>
        <v>0.6407278358497871</v>
      </c>
      <c r="J12" t="s">
        <v>137</v>
      </c>
      <c r="K12" t="s">
        <v>27</v>
      </c>
      <c r="L12" s="2">
        <v>4.3</v>
      </c>
      <c r="N12" t="s">
        <v>116</v>
      </c>
      <c r="O12" t="s">
        <v>25</v>
      </c>
      <c r="P12" s="3">
        <v>2.0319444444444446</v>
      </c>
      <c r="Q12" t="s">
        <v>132</v>
      </c>
      <c r="R12" t="s">
        <v>7</v>
      </c>
      <c r="S12" s="2">
        <v>0.37653935185185183</v>
      </c>
    </row>
    <row r="13" spans="1:19" x14ac:dyDescent="0.25">
      <c r="A13" s="25" t="s">
        <v>120</v>
      </c>
      <c r="B13" s="25" t="s">
        <v>63</v>
      </c>
      <c r="C13" s="26"/>
      <c r="D13" s="26">
        <f>P1/P14</f>
        <v>0.68512110726643594</v>
      </c>
      <c r="E13" s="26">
        <f>(F2/F13)</f>
        <v>0.60094408133623822</v>
      </c>
      <c r="F13" s="28">
        <v>1.9124999999999999</v>
      </c>
      <c r="G13" s="26">
        <f>L1/L19</f>
        <v>0.32332389046270066</v>
      </c>
      <c r="H13" s="26">
        <f t="shared" ref="H13:H39" si="0">G13+D13+C13+E13</f>
        <v>1.6093890790653749</v>
      </c>
      <c r="J13" t="s">
        <v>129</v>
      </c>
      <c r="K13" t="s">
        <v>54</v>
      </c>
      <c r="L13" s="2">
        <v>4.6805555555555554</v>
      </c>
      <c r="N13" t="s">
        <v>125</v>
      </c>
      <c r="O13" t="s">
        <v>18</v>
      </c>
      <c r="P13" s="3">
        <v>2.1701388888888888</v>
      </c>
    </row>
    <row r="14" spans="1:19" x14ac:dyDescent="0.25">
      <c r="A14" s="25" t="s">
        <v>121</v>
      </c>
      <c r="B14" s="25" t="s">
        <v>63</v>
      </c>
      <c r="C14" s="26">
        <f>S1/S11*0.85</f>
        <v>0.72133447880870571</v>
      </c>
      <c r="D14" s="26"/>
      <c r="E14" s="26">
        <f>(F2/F14)</f>
        <v>0.60029017047515409</v>
      </c>
      <c r="F14" s="28">
        <v>1.9145833333333335</v>
      </c>
      <c r="G14" s="26">
        <f>L1/L20</f>
        <v>0.31275118743149433</v>
      </c>
      <c r="H14" s="26">
        <f t="shared" si="0"/>
        <v>1.6343758367153542</v>
      </c>
      <c r="J14" t="s">
        <v>117</v>
      </c>
      <c r="K14" t="s">
        <v>27</v>
      </c>
      <c r="L14" s="2">
        <v>4.8951388888888889</v>
      </c>
      <c r="N14" t="s">
        <v>120</v>
      </c>
      <c r="O14" t="s">
        <v>7</v>
      </c>
      <c r="P14" s="3">
        <v>2.2076388888888889</v>
      </c>
    </row>
    <row r="15" spans="1:19" x14ac:dyDescent="0.25">
      <c r="A15" s="25" t="s">
        <v>122</v>
      </c>
      <c r="B15" s="25" t="s">
        <v>89</v>
      </c>
      <c r="C15" s="26"/>
      <c r="D15" s="26"/>
      <c r="E15" s="26">
        <f>(F2/F15)</f>
        <v>0.58938746438746437</v>
      </c>
      <c r="F15" s="28">
        <v>1.95</v>
      </c>
      <c r="G15" s="26"/>
      <c r="H15" s="26">
        <f t="shared" si="0"/>
        <v>0.58938746438746437</v>
      </c>
      <c r="J15" t="s">
        <v>130</v>
      </c>
      <c r="K15" t="s">
        <v>74</v>
      </c>
      <c r="L15" s="2">
        <v>50.93194444444444</v>
      </c>
      <c r="N15" t="s">
        <v>136</v>
      </c>
      <c r="O15" t="s">
        <v>7</v>
      </c>
      <c r="P15" s="3">
        <v>2.3034722222222221</v>
      </c>
    </row>
    <row r="16" spans="1:19" x14ac:dyDescent="0.25">
      <c r="A16" s="25" t="s">
        <v>123</v>
      </c>
      <c r="B16" s="25" t="s">
        <v>124</v>
      </c>
      <c r="C16" s="26"/>
      <c r="D16" s="26">
        <f>P1/P16</f>
        <v>0.58611410118406893</v>
      </c>
      <c r="E16" s="26">
        <f>(F2/F16)</f>
        <v>0.58750443734469293</v>
      </c>
      <c r="F16" s="28">
        <v>1.95625</v>
      </c>
      <c r="G16" s="26"/>
      <c r="H16" s="26">
        <f t="shared" si="0"/>
        <v>1.1736185385287619</v>
      </c>
      <c r="J16" t="s">
        <v>138</v>
      </c>
      <c r="K16" t="s">
        <v>65</v>
      </c>
      <c r="L16" s="2">
        <v>5.2145833333333336</v>
      </c>
      <c r="N16" t="s">
        <v>123</v>
      </c>
      <c r="O16" t="s">
        <v>7</v>
      </c>
      <c r="P16" s="2">
        <v>2.5805555555555553</v>
      </c>
    </row>
    <row r="17" spans="1:16" x14ac:dyDescent="0.25">
      <c r="A17" s="25" t="s">
        <v>125</v>
      </c>
      <c r="B17" s="25" t="s">
        <v>47</v>
      </c>
      <c r="C17" s="26">
        <f>S1/S7*0.85</f>
        <v>0.78493419364299599</v>
      </c>
      <c r="D17" s="26">
        <f>P1/P13</f>
        <v>0.69696000000000002</v>
      </c>
      <c r="E17" s="26">
        <f>(F2/F17)</f>
        <v>0.56254248810333107</v>
      </c>
      <c r="F17" s="28">
        <v>2.0430555555555556</v>
      </c>
      <c r="G17" s="26">
        <f>L1/L11</f>
        <v>0.57238381812102979</v>
      </c>
      <c r="H17" s="26">
        <f>G17+D17+C17</f>
        <v>2.0542780117640258</v>
      </c>
      <c r="J17" t="s">
        <v>139</v>
      </c>
      <c r="K17" t="s">
        <v>65</v>
      </c>
      <c r="L17" s="2">
        <v>5.677777777777778</v>
      </c>
      <c r="N17" t="s">
        <v>127</v>
      </c>
      <c r="O17" t="s">
        <v>7</v>
      </c>
      <c r="P17" s="2">
        <v>2.6437500000000003</v>
      </c>
    </row>
    <row r="18" spans="1:16" x14ac:dyDescent="0.25">
      <c r="A18" s="25" t="s">
        <v>126</v>
      </c>
      <c r="B18" s="25" t="s">
        <v>46</v>
      </c>
      <c r="C18" s="26"/>
      <c r="D18" s="26"/>
      <c r="E18" s="26">
        <f>(F2/F18)</f>
        <v>0.5222467655411801</v>
      </c>
      <c r="F18" s="28">
        <v>2.2006944444444447</v>
      </c>
      <c r="G18" s="26"/>
      <c r="H18" s="26">
        <f t="shared" si="0"/>
        <v>0.5222467655411801</v>
      </c>
      <c r="J18" t="s">
        <v>132</v>
      </c>
      <c r="K18" t="s">
        <v>7</v>
      </c>
      <c r="L18" s="2">
        <v>7.1805555555555562</v>
      </c>
      <c r="N18" t="s">
        <v>129</v>
      </c>
      <c r="O18" t="s">
        <v>54</v>
      </c>
      <c r="P18" s="2">
        <v>2.7256944444444446</v>
      </c>
    </row>
    <row r="19" spans="1:16" x14ac:dyDescent="0.25">
      <c r="A19" s="25" t="s">
        <v>127</v>
      </c>
      <c r="B19" s="25" t="s">
        <v>7</v>
      </c>
      <c r="C19" s="26"/>
      <c r="D19" s="26">
        <f>P1/P17</f>
        <v>0.57210401891252949</v>
      </c>
      <c r="E19" s="26">
        <f>(F2/F19)</f>
        <v>0.502123786407767</v>
      </c>
      <c r="F19" s="28">
        <v>2.2888888888888888</v>
      </c>
      <c r="G19" s="26"/>
      <c r="H19" s="26">
        <f t="shared" si="0"/>
        <v>1.0742278053202965</v>
      </c>
      <c r="J19" t="s">
        <v>120</v>
      </c>
      <c r="K19" t="s">
        <v>7</v>
      </c>
      <c r="L19" s="2">
        <v>7.354166666666667</v>
      </c>
      <c r="N19" t="s">
        <v>142</v>
      </c>
      <c r="O19" t="s">
        <v>143</v>
      </c>
      <c r="P19" s="2">
        <v>2.745138888888889</v>
      </c>
    </row>
    <row r="20" spans="1:16" x14ac:dyDescent="0.25">
      <c r="A20" s="25" t="s">
        <v>128</v>
      </c>
      <c r="B20" s="25" t="s">
        <v>46</v>
      </c>
      <c r="C20" s="26"/>
      <c r="D20" s="26"/>
      <c r="E20" s="26">
        <f>(F2/F20)</f>
        <v>0.42381562099871961</v>
      </c>
      <c r="F20" s="36">
        <v>2.7118055555555554</v>
      </c>
      <c r="G20" s="26"/>
      <c r="H20" s="26">
        <f t="shared" si="0"/>
        <v>0.42381562099871961</v>
      </c>
      <c r="J20" t="s">
        <v>121</v>
      </c>
      <c r="K20" t="s">
        <v>3</v>
      </c>
      <c r="L20" s="2">
        <v>7.6027777777777779</v>
      </c>
      <c r="N20" t="s">
        <v>144</v>
      </c>
      <c r="O20" t="s">
        <v>25</v>
      </c>
      <c r="P20" s="2">
        <v>2.8048611111111108</v>
      </c>
    </row>
    <row r="21" spans="1:16" x14ac:dyDescent="0.25">
      <c r="A21" s="25" t="s">
        <v>129</v>
      </c>
      <c r="B21" s="25" t="s">
        <v>54</v>
      </c>
      <c r="C21" s="26"/>
      <c r="D21" s="26">
        <f>P1/P18</f>
        <v>0.55490445859872606</v>
      </c>
      <c r="E21" s="26">
        <f>(F2/F21)</f>
        <v>0.39650215620507911</v>
      </c>
      <c r="F21" s="36">
        <v>2.8986111111111108</v>
      </c>
      <c r="G21" s="26">
        <f>L1/L13</f>
        <v>0.5080118694362018</v>
      </c>
      <c r="H21" s="26">
        <f t="shared" si="0"/>
        <v>1.4594184842400071</v>
      </c>
      <c r="N21" t="s">
        <v>138</v>
      </c>
      <c r="O21" t="s">
        <v>31</v>
      </c>
      <c r="P21" s="2">
        <v>2.8930555555555557</v>
      </c>
    </row>
    <row r="22" spans="1:16" x14ac:dyDescent="0.25">
      <c r="A22" s="25" t="s">
        <v>130</v>
      </c>
      <c r="B22" s="25" t="s">
        <v>54</v>
      </c>
      <c r="C22" s="26"/>
      <c r="D22" s="26"/>
      <c r="E22" s="26">
        <f>(F2/F22)</f>
        <v>0.39545997610513739</v>
      </c>
      <c r="F22" s="28">
        <v>2.90625</v>
      </c>
      <c r="G22" s="26">
        <f>L1/L15</f>
        <v>4.6685391726432338E-2</v>
      </c>
      <c r="H22" s="26">
        <f t="shared" si="0"/>
        <v>0.44214536783156971</v>
      </c>
      <c r="N22" t="s">
        <v>131</v>
      </c>
      <c r="O22" t="s">
        <v>25</v>
      </c>
      <c r="P22" s="2">
        <v>4.2854166666666664</v>
      </c>
    </row>
    <row r="23" spans="1:16" x14ac:dyDescent="0.25">
      <c r="A23" s="25" t="s">
        <v>131</v>
      </c>
      <c r="B23" s="25" t="s">
        <v>25</v>
      </c>
      <c r="C23" s="26"/>
      <c r="D23" s="26">
        <f>P1/P22</f>
        <v>0.35294117647058826</v>
      </c>
      <c r="E23" s="26">
        <f>(F2/F23)</f>
        <v>0.36900780379041248</v>
      </c>
      <c r="F23" s="36">
        <v>3.1145833333333335</v>
      </c>
      <c r="G23" s="26"/>
      <c r="H23" s="26">
        <f t="shared" si="0"/>
        <v>0.72194898026100074</v>
      </c>
      <c r="N23" t="s">
        <v>145</v>
      </c>
      <c r="O23" t="s">
        <v>35</v>
      </c>
      <c r="P23" s="2">
        <v>4.6173611111111112</v>
      </c>
    </row>
    <row r="24" spans="1:16" x14ac:dyDescent="0.25">
      <c r="A24" s="25" t="s">
        <v>132</v>
      </c>
      <c r="B24" s="25" t="s">
        <v>7</v>
      </c>
      <c r="C24" s="26">
        <f>S1/S12*0.85</f>
        <v>0.65812098484615622</v>
      </c>
      <c r="D24" s="26"/>
      <c r="E24" s="26">
        <f>(F2/F24)</f>
        <v>0.31729294478527609</v>
      </c>
      <c r="F24" s="36">
        <v>3.6222222222222222</v>
      </c>
      <c r="G24" s="26">
        <f>L1/L18</f>
        <v>0.33114119922630558</v>
      </c>
      <c r="H24" s="26">
        <f t="shared" si="0"/>
        <v>1.3065551288577379</v>
      </c>
      <c r="N24" t="s">
        <v>146</v>
      </c>
      <c r="O24" t="s">
        <v>25</v>
      </c>
      <c r="P24" s="2">
        <v>5.5291666666666659</v>
      </c>
    </row>
    <row r="25" spans="1:16" x14ac:dyDescent="0.25">
      <c r="A25" s="25" t="s">
        <v>135</v>
      </c>
      <c r="B25" s="25" t="s">
        <v>134</v>
      </c>
      <c r="C25" s="26">
        <v>0.85</v>
      </c>
      <c r="D25" s="26">
        <f>P1/P5</f>
        <v>0.89262295081967213</v>
      </c>
      <c r="E25" s="27"/>
      <c r="F25" s="27"/>
      <c r="G25" s="26">
        <f>L1/L2</f>
        <v>0.94273127753303965</v>
      </c>
      <c r="H25" s="26">
        <f t="shared" si="0"/>
        <v>2.6853542283527116</v>
      </c>
    </row>
    <row r="26" spans="1:16" x14ac:dyDescent="0.25">
      <c r="A26" s="5" t="s">
        <v>136</v>
      </c>
      <c r="B26" s="5" t="s">
        <v>7</v>
      </c>
      <c r="C26" s="12"/>
      <c r="D26" s="13">
        <f>P1/P15</f>
        <v>0.6566174253843835</v>
      </c>
      <c r="E26" s="11"/>
      <c r="F26" s="11"/>
      <c r="G26" s="13">
        <f>L1/L9</f>
        <v>0.7027914614121511</v>
      </c>
      <c r="H26" s="13">
        <f t="shared" si="0"/>
        <v>1.3594088867965346</v>
      </c>
    </row>
    <row r="27" spans="1:16" x14ac:dyDescent="0.25">
      <c r="A27" s="5" t="s">
        <v>137</v>
      </c>
      <c r="B27" s="5" t="s">
        <v>27</v>
      </c>
      <c r="C27" s="12"/>
      <c r="D27" s="13">
        <f>P1/P9</f>
        <v>0.83480260636259096</v>
      </c>
      <c r="E27" s="11"/>
      <c r="F27" s="11"/>
      <c r="G27" s="13">
        <f>L1/L12</f>
        <v>0.55297157622739024</v>
      </c>
      <c r="H27" s="13">
        <f t="shared" si="0"/>
        <v>1.3877741825899812</v>
      </c>
    </row>
    <row r="28" spans="1:16" hidden="1" x14ac:dyDescent="0.25">
      <c r="A28" s="5" t="s">
        <v>117</v>
      </c>
      <c r="B28" s="5" t="s">
        <v>27</v>
      </c>
      <c r="C28" s="12"/>
      <c r="D28" s="13"/>
      <c r="E28" s="11"/>
      <c r="F28" s="11"/>
      <c r="G28" s="13">
        <f>L1/L14</f>
        <v>0.48574265853312526</v>
      </c>
      <c r="H28" s="13">
        <f t="shared" si="0"/>
        <v>0.48574265853312526</v>
      </c>
    </row>
    <row r="29" spans="1:16" x14ac:dyDescent="0.25">
      <c r="A29" s="5" t="s">
        <v>138</v>
      </c>
      <c r="B29" s="5" t="s">
        <v>65</v>
      </c>
      <c r="C29" s="12"/>
      <c r="D29" s="13">
        <f>P1/P21</f>
        <v>0.52280364858377337</v>
      </c>
      <c r="E29" s="11"/>
      <c r="F29" s="11"/>
      <c r="G29" s="13">
        <f>L1/L16</f>
        <v>0.45598614995338926</v>
      </c>
      <c r="H29" s="13">
        <f t="shared" si="0"/>
        <v>0.97878979853716264</v>
      </c>
    </row>
    <row r="30" spans="1:16" x14ac:dyDescent="0.25">
      <c r="A30" s="5" t="s">
        <v>139</v>
      </c>
      <c r="B30" s="5" t="s">
        <v>65</v>
      </c>
      <c r="C30" s="12"/>
      <c r="D30" s="13"/>
      <c r="E30" s="11"/>
      <c r="F30" s="11"/>
      <c r="G30" s="13">
        <f>L1/L17</f>
        <v>0.41878669275929548</v>
      </c>
      <c r="H30" s="13">
        <f t="shared" si="0"/>
        <v>0.41878669275929548</v>
      </c>
    </row>
    <row r="31" spans="1:16" x14ac:dyDescent="0.25">
      <c r="A31" s="5" t="s">
        <v>140</v>
      </c>
      <c r="B31" s="5" t="s">
        <v>112</v>
      </c>
      <c r="C31" s="12"/>
      <c r="D31" s="13">
        <f>P1/P8</f>
        <v>0.84222737819025517</v>
      </c>
      <c r="E31" s="11"/>
      <c r="F31" s="11"/>
      <c r="G31" s="11"/>
      <c r="H31" s="13">
        <f t="shared" si="0"/>
        <v>0.84222737819025517</v>
      </c>
    </row>
    <row r="32" spans="1:16" x14ac:dyDescent="0.25">
      <c r="A32" s="5" t="s">
        <v>141</v>
      </c>
      <c r="B32" s="5" t="s">
        <v>112</v>
      </c>
      <c r="C32" s="12"/>
      <c r="D32" s="13">
        <f>P1/P11</f>
        <v>0.78036546040845578</v>
      </c>
      <c r="E32" s="11"/>
      <c r="F32" s="11"/>
      <c r="G32" s="11"/>
      <c r="H32" s="13">
        <f t="shared" si="0"/>
        <v>0.78036546040845578</v>
      </c>
    </row>
    <row r="33" spans="1:8" hidden="1" x14ac:dyDescent="0.25">
      <c r="A33" s="5" t="s">
        <v>136</v>
      </c>
      <c r="B33" s="5" t="s">
        <v>7</v>
      </c>
      <c r="C33" s="12"/>
      <c r="D33" s="13">
        <f>P1/P15</f>
        <v>0.6566174253843835</v>
      </c>
      <c r="E33" s="11"/>
      <c r="F33" s="11"/>
      <c r="G33" s="11"/>
      <c r="H33" s="13">
        <f t="shared" si="0"/>
        <v>0.6566174253843835</v>
      </c>
    </row>
    <row r="34" spans="1:8" x14ac:dyDescent="0.25">
      <c r="A34" s="5" t="s">
        <v>142</v>
      </c>
      <c r="B34" s="5" t="s">
        <v>143</v>
      </c>
      <c r="C34" s="12"/>
      <c r="D34" s="13">
        <f>P1/P19</f>
        <v>0.55097394384012144</v>
      </c>
      <c r="E34" s="11"/>
      <c r="F34" s="11"/>
      <c r="G34" s="11"/>
      <c r="H34" s="13">
        <f t="shared" si="0"/>
        <v>0.55097394384012144</v>
      </c>
    </row>
    <row r="35" spans="1:8" x14ac:dyDescent="0.25">
      <c r="A35" s="5" t="s">
        <v>144</v>
      </c>
      <c r="B35" s="5" t="s">
        <v>25</v>
      </c>
      <c r="C35" s="12"/>
      <c r="D35" s="13">
        <f>P1/P20</f>
        <v>0.53924238672938851</v>
      </c>
      <c r="E35" s="11"/>
      <c r="F35" s="11"/>
      <c r="G35" s="11"/>
      <c r="H35" s="13">
        <f t="shared" si="0"/>
        <v>0.53924238672938851</v>
      </c>
    </row>
    <row r="36" spans="1:8" hidden="1" x14ac:dyDescent="0.25">
      <c r="A36" s="5" t="s">
        <v>131</v>
      </c>
      <c r="B36" s="5" t="s">
        <v>25</v>
      </c>
      <c r="C36" s="12"/>
      <c r="D36" s="13">
        <f>P1/P22</f>
        <v>0.35294117647058826</v>
      </c>
      <c r="E36" s="11"/>
      <c r="F36" s="11"/>
      <c r="G36" s="11"/>
      <c r="H36" s="13">
        <f t="shared" si="0"/>
        <v>0.35294117647058826</v>
      </c>
    </row>
    <row r="37" spans="1:8" x14ac:dyDescent="0.25">
      <c r="A37" s="5" t="s">
        <v>145</v>
      </c>
      <c r="B37" s="5" t="s">
        <v>35</v>
      </c>
      <c r="C37" s="12"/>
      <c r="D37" s="13">
        <f>P1/P23</f>
        <v>0.32756805534666866</v>
      </c>
      <c r="E37" s="11"/>
      <c r="F37" s="11"/>
      <c r="G37" s="11"/>
      <c r="H37" s="13">
        <f t="shared" si="0"/>
        <v>0.32756805534666866</v>
      </c>
    </row>
    <row r="38" spans="1:8" x14ac:dyDescent="0.25">
      <c r="A38" s="5" t="s">
        <v>146</v>
      </c>
      <c r="B38" s="5" t="s">
        <v>25</v>
      </c>
      <c r="C38" s="12"/>
      <c r="D38" s="13">
        <f>P1/P24</f>
        <v>0.27354935945742281</v>
      </c>
      <c r="E38" s="11"/>
      <c r="F38" s="11"/>
      <c r="G38" s="11"/>
      <c r="H38" s="13">
        <f t="shared" si="0"/>
        <v>0.27354935945742281</v>
      </c>
    </row>
    <row r="39" spans="1:8" x14ac:dyDescent="0.25">
      <c r="A39" s="5" t="s">
        <v>147</v>
      </c>
      <c r="B39" s="5" t="s">
        <v>25</v>
      </c>
      <c r="C39" s="13">
        <f>S1/S10*0.85</f>
        <v>0.73226341530148087</v>
      </c>
      <c r="D39" s="11"/>
      <c r="E39" s="11"/>
      <c r="F39" s="11"/>
      <c r="G39" s="11"/>
      <c r="H39" s="13">
        <f t="shared" si="0"/>
        <v>0.73226341530148087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H2" sqref="H2"/>
    </sheetView>
  </sheetViews>
  <sheetFormatPr defaultRowHeight="15" x14ac:dyDescent="0.25"/>
  <cols>
    <col min="1" max="1" width="21.42578125" bestFit="1" customWidth="1"/>
    <col min="2" max="2" width="36.140625" customWidth="1"/>
    <col min="3" max="3" width="10.28515625" bestFit="1" customWidth="1"/>
    <col min="4" max="4" width="12.85546875" bestFit="1" customWidth="1"/>
    <col min="5" max="5" width="14.7109375" bestFit="1" customWidth="1"/>
    <col min="6" max="6" width="0" hidden="1" customWidth="1"/>
    <col min="7" max="7" width="11.5703125" bestFit="1" customWidth="1"/>
    <col min="9" max="9" width="21.42578125" hidden="1" customWidth="1"/>
    <col min="10" max="12" width="0" hidden="1" customWidth="1"/>
    <col min="13" max="13" width="20" hidden="1" customWidth="1"/>
    <col min="14" max="15" width="9.140625" hidden="1" customWidth="1"/>
    <col min="16" max="16" width="19.85546875" hidden="1" customWidth="1"/>
    <col min="17" max="18" width="9.140625" hidden="1" customWidth="1"/>
  </cols>
  <sheetData>
    <row r="1" spans="1:18" x14ac:dyDescent="0.25">
      <c r="A1" s="8" t="s">
        <v>79</v>
      </c>
      <c r="B1" s="8" t="s">
        <v>80</v>
      </c>
      <c r="C1" s="9" t="s">
        <v>17</v>
      </c>
      <c r="D1" s="9" t="s">
        <v>99</v>
      </c>
      <c r="E1" s="9" t="s">
        <v>15</v>
      </c>
      <c r="F1" s="9"/>
      <c r="G1" s="9" t="s">
        <v>16</v>
      </c>
      <c r="H1" s="18" t="s">
        <v>78</v>
      </c>
      <c r="I1" s="9" t="s">
        <v>149</v>
      </c>
      <c r="J1" s="9" t="s">
        <v>63</v>
      </c>
      <c r="K1" s="21">
        <v>2.1916666666666669</v>
      </c>
      <c r="L1" s="9" t="s">
        <v>177</v>
      </c>
      <c r="M1" t="s">
        <v>149</v>
      </c>
      <c r="N1" t="s">
        <v>3</v>
      </c>
      <c r="O1" s="3">
        <v>1.6069444444444445</v>
      </c>
      <c r="P1" t="s">
        <v>149</v>
      </c>
      <c r="Q1" t="s">
        <v>3</v>
      </c>
      <c r="R1" s="2">
        <v>0.33353009259259259</v>
      </c>
    </row>
    <row r="2" spans="1:18" x14ac:dyDescent="0.25">
      <c r="A2" s="25" t="s">
        <v>149</v>
      </c>
      <c r="B2" s="25" t="s">
        <v>63</v>
      </c>
      <c r="C2" s="34">
        <v>0.85</v>
      </c>
      <c r="D2" s="27">
        <v>1</v>
      </c>
      <c r="E2" s="27">
        <f>F2/F2</f>
        <v>1</v>
      </c>
      <c r="F2" s="28">
        <v>1.0743055555555556</v>
      </c>
      <c r="G2" s="27">
        <v>1</v>
      </c>
      <c r="H2" s="26">
        <v>3</v>
      </c>
      <c r="I2" s="27" t="s">
        <v>152</v>
      </c>
      <c r="J2" s="27" t="s">
        <v>25</v>
      </c>
      <c r="K2" s="36">
        <v>2.8541666666666665</v>
      </c>
      <c r="L2" s="27">
        <v>1</v>
      </c>
      <c r="M2" t="s">
        <v>155</v>
      </c>
      <c r="N2" t="s">
        <v>18</v>
      </c>
      <c r="O2" s="3">
        <v>1.8340277777777778</v>
      </c>
      <c r="P2" t="s">
        <v>151</v>
      </c>
      <c r="Q2" t="s">
        <v>3</v>
      </c>
      <c r="R2" s="2">
        <v>0.34501157407407407</v>
      </c>
    </row>
    <row r="3" spans="1:18" x14ac:dyDescent="0.25">
      <c r="A3" s="25" t="s">
        <v>150</v>
      </c>
      <c r="B3" s="25" t="s">
        <v>63</v>
      </c>
      <c r="C3" s="34">
        <f>R1/R3*0.85</f>
        <v>0.7995315968142056</v>
      </c>
      <c r="D3" s="26">
        <f>O1/O3</f>
        <v>0.84483388097845935</v>
      </c>
      <c r="E3" s="41">
        <f>F2/F3</f>
        <v>0.86135857461024501</v>
      </c>
      <c r="F3" s="28">
        <v>1.2472222222222222</v>
      </c>
      <c r="G3" s="26">
        <f>K1/K7</f>
        <v>0.61580487804878048</v>
      </c>
      <c r="H3" s="41">
        <f>C3+D3+E3</f>
        <v>2.5057240524029103</v>
      </c>
      <c r="I3" s="27" t="s">
        <v>158</v>
      </c>
      <c r="J3" s="27" t="s">
        <v>25</v>
      </c>
      <c r="K3" s="36">
        <v>3.150694444444444</v>
      </c>
      <c r="L3" s="27">
        <v>2</v>
      </c>
      <c r="M3" t="s">
        <v>150</v>
      </c>
      <c r="N3" t="s">
        <v>3</v>
      </c>
      <c r="O3" s="3">
        <v>1.9020833333333333</v>
      </c>
      <c r="P3" t="s">
        <v>150</v>
      </c>
      <c r="Q3" t="s">
        <v>3</v>
      </c>
      <c r="R3" s="2">
        <v>0.35458333333333331</v>
      </c>
    </row>
    <row r="4" spans="1:18" x14ac:dyDescent="0.25">
      <c r="A4" s="25" t="s">
        <v>151</v>
      </c>
      <c r="B4" s="25" t="s">
        <v>63</v>
      </c>
      <c r="C4" s="34">
        <f>R1/R2*0.85</f>
        <v>0.82171324096749299</v>
      </c>
      <c r="D4" s="26">
        <f>O1/O7</f>
        <v>0.77184789859906611</v>
      </c>
      <c r="E4" s="41">
        <f>F2/F4</f>
        <v>0.82949061662198398</v>
      </c>
      <c r="F4" s="28">
        <v>1.2951388888888888</v>
      </c>
      <c r="G4" s="26">
        <f>K1/K6</f>
        <v>0.63462698572290366</v>
      </c>
      <c r="H4" s="41">
        <f>C4+E4+D4</f>
        <v>2.423051756188543</v>
      </c>
      <c r="I4" s="27" t="s">
        <v>155</v>
      </c>
      <c r="J4" s="27" t="s">
        <v>47</v>
      </c>
      <c r="K4" s="36">
        <v>3.2777777777777781</v>
      </c>
      <c r="L4" s="27">
        <v>3</v>
      </c>
      <c r="M4" t="s">
        <v>152</v>
      </c>
      <c r="N4" t="s">
        <v>25</v>
      </c>
      <c r="O4" s="3">
        <v>1.9340277777777777</v>
      </c>
      <c r="P4" t="s">
        <v>155</v>
      </c>
      <c r="Q4" t="s">
        <v>1</v>
      </c>
      <c r="R4" s="2">
        <v>0.35777777777777775</v>
      </c>
    </row>
    <row r="5" spans="1:18" x14ac:dyDescent="0.25">
      <c r="A5" s="25" t="s">
        <v>152</v>
      </c>
      <c r="B5" s="25" t="s">
        <v>25</v>
      </c>
      <c r="C5" s="34">
        <f>R1/R7*0.85</f>
        <v>0.72926193878766232</v>
      </c>
      <c r="D5" s="26">
        <f>O1/O4</f>
        <v>0.83087971274685823</v>
      </c>
      <c r="E5" s="41">
        <f>F2/F5</f>
        <v>0.80405405405405406</v>
      </c>
      <c r="F5" s="28">
        <v>1.3361111111111112</v>
      </c>
      <c r="G5" s="26">
        <f>K1/K2</f>
        <v>0.76788321167883222</v>
      </c>
      <c r="H5" s="41">
        <f>G5+E5+D5</f>
        <v>2.4028169784797444</v>
      </c>
      <c r="I5" s="27" t="s">
        <v>153</v>
      </c>
      <c r="J5" s="27" t="s">
        <v>112</v>
      </c>
      <c r="K5" s="36">
        <v>3.4381944444444446</v>
      </c>
      <c r="L5" s="27">
        <v>4</v>
      </c>
      <c r="M5" t="s">
        <v>159</v>
      </c>
      <c r="N5" t="s">
        <v>37</v>
      </c>
      <c r="O5" s="3">
        <v>1.9444444444444444</v>
      </c>
      <c r="P5" t="s">
        <v>168</v>
      </c>
      <c r="Q5" t="s">
        <v>25</v>
      </c>
      <c r="R5">
        <v>0.36418981481481483</v>
      </c>
    </row>
    <row r="6" spans="1:18" x14ac:dyDescent="0.25">
      <c r="A6" s="25" t="s">
        <v>153</v>
      </c>
      <c r="B6" s="25" t="s">
        <v>112</v>
      </c>
      <c r="C6" s="34"/>
      <c r="D6" s="26">
        <f>O1/O7</f>
        <v>0.77184789859906611</v>
      </c>
      <c r="E6" s="41">
        <f>F2/F6</f>
        <v>0.77621675865529349</v>
      </c>
      <c r="F6" s="28">
        <v>1.3840277777777779</v>
      </c>
      <c r="G6" s="26">
        <f>K1/K5</f>
        <v>0.63744698040799841</v>
      </c>
      <c r="H6" s="41">
        <f t="shared" ref="H6:H7" si="0">G6+E6+D6</f>
        <v>2.185511637662358</v>
      </c>
      <c r="I6" s="27" t="s">
        <v>151</v>
      </c>
      <c r="J6" s="27" t="s">
        <v>63</v>
      </c>
      <c r="K6" s="36">
        <v>3.4534722222222225</v>
      </c>
      <c r="L6" s="27">
        <v>7</v>
      </c>
      <c r="M6" t="s">
        <v>153</v>
      </c>
      <c r="N6" t="s">
        <v>112</v>
      </c>
      <c r="O6" s="3">
        <v>2.0743055555555556</v>
      </c>
      <c r="P6" t="s">
        <v>159</v>
      </c>
      <c r="Q6" t="s">
        <v>37</v>
      </c>
      <c r="R6" s="2">
        <v>0.36762731481481481</v>
      </c>
    </row>
    <row r="7" spans="1:18" x14ac:dyDescent="0.25">
      <c r="A7" s="25" t="s">
        <v>154</v>
      </c>
      <c r="B7" s="25" t="s">
        <v>37</v>
      </c>
      <c r="C7" s="34"/>
      <c r="D7" s="26"/>
      <c r="E7" s="41">
        <f>F2/F7</f>
        <v>0.72800000000000009</v>
      </c>
      <c r="F7" s="28">
        <v>1.4756944444444444</v>
      </c>
      <c r="G7" s="26"/>
      <c r="H7" s="41">
        <f t="shared" si="0"/>
        <v>0.72800000000000009</v>
      </c>
      <c r="I7" s="27" t="s">
        <v>150</v>
      </c>
      <c r="J7" s="27" t="s">
        <v>63</v>
      </c>
      <c r="K7" s="36">
        <v>3.5590277777777781</v>
      </c>
      <c r="L7" s="27"/>
      <c r="M7" t="s">
        <v>151</v>
      </c>
      <c r="N7" t="s">
        <v>3</v>
      </c>
      <c r="O7" s="3">
        <v>2.0819444444444444</v>
      </c>
      <c r="P7" t="s">
        <v>152</v>
      </c>
      <c r="Q7" t="s">
        <v>25</v>
      </c>
      <c r="R7" s="2">
        <v>0.38874999999999998</v>
      </c>
    </row>
    <row r="8" spans="1:18" x14ac:dyDescent="0.25">
      <c r="A8" s="25" t="s">
        <v>155</v>
      </c>
      <c r="B8" s="25" t="s">
        <v>47</v>
      </c>
      <c r="C8" s="34">
        <f>R1/R4*0.85</f>
        <v>0.7923929218426502</v>
      </c>
      <c r="D8" s="26">
        <f>O1/O2</f>
        <v>0.87618326391518364</v>
      </c>
      <c r="E8" s="41">
        <f>F2/F8</f>
        <v>0.68694493783303734</v>
      </c>
      <c r="F8" s="28">
        <v>1.5638888888888889</v>
      </c>
      <c r="G8" s="26">
        <f>K1/K4</f>
        <v>0.66864406779661012</v>
      </c>
      <c r="H8" s="41">
        <f>C8+D8+E8</f>
        <v>2.3555211235908713</v>
      </c>
      <c r="I8" s="27" t="s">
        <v>156</v>
      </c>
      <c r="J8" s="27" t="s">
        <v>27</v>
      </c>
      <c r="K8" s="36">
        <v>3.6527777777777781</v>
      </c>
      <c r="L8" s="27">
        <v>5</v>
      </c>
      <c r="M8" t="s">
        <v>156</v>
      </c>
      <c r="N8" t="s">
        <v>27</v>
      </c>
      <c r="O8" s="3">
        <v>2.1486111111111112</v>
      </c>
      <c r="P8" t="s">
        <v>158</v>
      </c>
      <c r="Q8" t="s">
        <v>25</v>
      </c>
      <c r="R8" s="2">
        <v>0.39423611111111106</v>
      </c>
    </row>
    <row r="9" spans="1:18" x14ac:dyDescent="0.25">
      <c r="A9" s="25" t="s">
        <v>156</v>
      </c>
      <c r="B9" s="25" t="s">
        <v>27</v>
      </c>
      <c r="C9" s="34"/>
      <c r="D9" s="26">
        <f>O1/O8</f>
        <v>0.74789915966386555</v>
      </c>
      <c r="E9" s="41">
        <f>F2/F9</f>
        <v>0.6530181511186155</v>
      </c>
      <c r="F9" s="28">
        <v>1.6451388888888889</v>
      </c>
      <c r="G9" s="26">
        <f>K1/K8</f>
        <v>0.6</v>
      </c>
      <c r="H9" s="41">
        <f>G9+E9+D9</f>
        <v>2.0009173107824809</v>
      </c>
      <c r="I9" s="27" t="s">
        <v>167</v>
      </c>
      <c r="J9" s="27" t="s">
        <v>7</v>
      </c>
      <c r="K9" s="36">
        <v>3.9048611111111113</v>
      </c>
      <c r="L9" s="27">
        <v>9</v>
      </c>
      <c r="M9" t="s">
        <v>168</v>
      </c>
      <c r="N9" t="s">
        <v>25</v>
      </c>
      <c r="O9" s="3">
        <v>2.1965277777777779</v>
      </c>
      <c r="P9" t="s">
        <v>170</v>
      </c>
      <c r="Q9" t="s">
        <v>25</v>
      </c>
      <c r="R9">
        <v>0.40114583333333331</v>
      </c>
    </row>
    <row r="10" spans="1:18" x14ac:dyDescent="0.25">
      <c r="A10" s="25" t="s">
        <v>157</v>
      </c>
      <c r="B10" s="25" t="s">
        <v>25</v>
      </c>
      <c r="C10" s="34">
        <f>R1/R11*0.85</f>
        <v>0.69739059875295384</v>
      </c>
      <c r="D10" s="26"/>
      <c r="E10" s="41">
        <f>F2/F10</f>
        <v>0.63271983640081797</v>
      </c>
      <c r="F10" s="28">
        <v>1.6979166666666667</v>
      </c>
      <c r="G10" s="26"/>
      <c r="H10" s="41">
        <f>C10+D10+E10+G10</f>
        <v>1.3301104351537718</v>
      </c>
      <c r="I10" s="27" t="s">
        <v>168</v>
      </c>
      <c r="J10" s="27" t="s">
        <v>25</v>
      </c>
      <c r="K10" s="36">
        <v>4.0381944444444446</v>
      </c>
      <c r="L10" s="27"/>
      <c r="M10" t="s">
        <v>158</v>
      </c>
      <c r="N10" t="s">
        <v>25</v>
      </c>
      <c r="O10" s="3">
        <v>2.2486111111111113</v>
      </c>
      <c r="P10" t="s">
        <v>174</v>
      </c>
      <c r="Q10" t="s">
        <v>25</v>
      </c>
      <c r="R10">
        <v>0.40590277777777778</v>
      </c>
    </row>
    <row r="11" spans="1:18" x14ac:dyDescent="0.25">
      <c r="A11" s="25" t="s">
        <v>158</v>
      </c>
      <c r="B11" s="25" t="s">
        <v>25</v>
      </c>
      <c r="C11" s="34">
        <f>R1/R8*0.85</f>
        <v>0.71911367506312018</v>
      </c>
      <c r="D11" s="26">
        <f>O1/O10</f>
        <v>0.71463866584311297</v>
      </c>
      <c r="E11" s="41">
        <f>F2/F11</f>
        <v>0.62835093419983756</v>
      </c>
      <c r="F11" s="28">
        <v>1.7097222222222221</v>
      </c>
      <c r="G11" s="26">
        <f>K1/K3</f>
        <v>0.69561384174564711</v>
      </c>
      <c r="H11" s="26">
        <f>C11+D11+G11</f>
        <v>2.1293661826518804</v>
      </c>
      <c r="I11" s="27" t="s">
        <v>162</v>
      </c>
      <c r="J11" s="27" t="s">
        <v>25</v>
      </c>
      <c r="K11" s="36">
        <v>4.0798611111111116</v>
      </c>
      <c r="L11" s="27"/>
      <c r="M11" t="s">
        <v>170</v>
      </c>
      <c r="N11" t="s">
        <v>25</v>
      </c>
      <c r="O11" s="3">
        <v>2.3638888888888889</v>
      </c>
      <c r="P11" t="s">
        <v>157</v>
      </c>
      <c r="Q11" t="s">
        <v>25</v>
      </c>
      <c r="R11">
        <v>0.40651620370370373</v>
      </c>
    </row>
    <row r="12" spans="1:18" x14ac:dyDescent="0.25">
      <c r="A12" s="25" t="s">
        <v>159</v>
      </c>
      <c r="B12" s="25" t="s">
        <v>37</v>
      </c>
      <c r="C12" s="34">
        <f>R1/R6*0.85</f>
        <v>0.77116298838270947</v>
      </c>
      <c r="D12" s="26">
        <f>O1/O5</f>
        <v>0.82642857142857151</v>
      </c>
      <c r="E12" s="41">
        <f>F2/F12</f>
        <v>0.62606232294617581</v>
      </c>
      <c r="F12" s="28">
        <v>1.715972222222222</v>
      </c>
      <c r="G12" s="26"/>
      <c r="H12" s="41">
        <f>G12+E12+D12+C12</f>
        <v>2.2236538827574566</v>
      </c>
      <c r="I12" s="27" t="s">
        <v>163</v>
      </c>
      <c r="J12" s="27" t="s">
        <v>134</v>
      </c>
      <c r="K12" s="36">
        <v>4.2791666666666668</v>
      </c>
      <c r="L12" s="27">
        <v>6</v>
      </c>
      <c r="M12" t="s">
        <v>163</v>
      </c>
      <c r="N12" t="s">
        <v>29</v>
      </c>
      <c r="O12" s="3">
        <v>2.4937499999999999</v>
      </c>
      <c r="P12" t="s">
        <v>175</v>
      </c>
      <c r="Q12" t="s">
        <v>25</v>
      </c>
      <c r="R12">
        <v>0.41207175925925926</v>
      </c>
    </row>
    <row r="13" spans="1:18" x14ac:dyDescent="0.25">
      <c r="A13" s="25" t="s">
        <v>160</v>
      </c>
      <c r="B13" s="25" t="s">
        <v>63</v>
      </c>
      <c r="C13" s="34"/>
      <c r="D13" s="26">
        <f>O1/O14</f>
        <v>0.56799214531173292</v>
      </c>
      <c r="E13" s="41">
        <f>F2/F13</f>
        <v>0.60124368441507969</v>
      </c>
      <c r="F13" s="28">
        <v>1.7868055555555555</v>
      </c>
      <c r="G13" s="26"/>
      <c r="H13" s="41">
        <f t="shared" ref="H13:H28" si="1">G13+E13+D13+C13</f>
        <v>1.1692358297268126</v>
      </c>
      <c r="I13" s="27" t="s">
        <v>161</v>
      </c>
      <c r="J13" s="27" t="s">
        <v>25</v>
      </c>
      <c r="K13" s="36">
        <v>4.2944444444444443</v>
      </c>
      <c r="L13" s="27"/>
      <c r="M13" t="s">
        <v>166</v>
      </c>
      <c r="N13" t="s">
        <v>31</v>
      </c>
      <c r="O13" s="2">
        <v>2.7430555555555554</v>
      </c>
      <c r="P13" t="s">
        <v>162</v>
      </c>
      <c r="Q13" t="s">
        <v>25</v>
      </c>
      <c r="R13" s="2">
        <v>0.43685185185185182</v>
      </c>
    </row>
    <row r="14" spans="1:18" hidden="1" x14ac:dyDescent="0.25">
      <c r="A14" s="5" t="s">
        <v>161</v>
      </c>
      <c r="B14" s="5" t="s">
        <v>25</v>
      </c>
      <c r="C14" s="12"/>
      <c r="D14" s="13"/>
      <c r="E14" s="20">
        <f>F2/F14</f>
        <v>0.57659336563548269</v>
      </c>
      <c r="F14" s="19">
        <v>1.8631944444444446</v>
      </c>
      <c r="G14" s="13"/>
      <c r="H14" s="20">
        <f t="shared" si="1"/>
        <v>0.57659336563548269</v>
      </c>
      <c r="I14" s="11" t="s">
        <v>169</v>
      </c>
      <c r="J14" s="11" t="s">
        <v>63</v>
      </c>
      <c r="K14" s="14">
        <v>4.6791666666666663</v>
      </c>
      <c r="L14" s="11"/>
      <c r="M14" t="s">
        <v>160</v>
      </c>
      <c r="N14" t="s">
        <v>3</v>
      </c>
      <c r="O14" s="2">
        <v>2.8291666666666671</v>
      </c>
      <c r="P14" t="s">
        <v>161</v>
      </c>
      <c r="Q14" t="s">
        <v>25</v>
      </c>
      <c r="R14" t="s">
        <v>176</v>
      </c>
    </row>
    <row r="15" spans="1:18" x14ac:dyDescent="0.25">
      <c r="A15" s="5" t="s">
        <v>162</v>
      </c>
      <c r="B15" s="5" t="s">
        <v>25</v>
      </c>
      <c r="C15" s="12">
        <f>R1/R13*0.85</f>
        <v>0.64896274904620599</v>
      </c>
      <c r="D15" s="13"/>
      <c r="E15" s="20">
        <f>F2/F15</f>
        <v>0.53659382587582383</v>
      </c>
      <c r="F15" s="19">
        <v>2.0020833333333332</v>
      </c>
      <c r="G15" s="13">
        <f>K1/K11</f>
        <v>0.53719148936170213</v>
      </c>
      <c r="H15" s="20">
        <f t="shared" si="1"/>
        <v>1.7227480642837318</v>
      </c>
      <c r="I15" s="11" t="s">
        <v>166</v>
      </c>
      <c r="J15" s="11" t="s">
        <v>31</v>
      </c>
      <c r="K15" s="14">
        <v>5.2805555555555559</v>
      </c>
      <c r="L15" s="11">
        <v>10</v>
      </c>
      <c r="M15" t="s">
        <v>161</v>
      </c>
      <c r="N15" t="s">
        <v>25</v>
      </c>
      <c r="O15" s="2">
        <v>3.1409722222222225</v>
      </c>
    </row>
    <row r="16" spans="1:18" x14ac:dyDescent="0.25">
      <c r="A16" s="5" t="s">
        <v>163</v>
      </c>
      <c r="B16" s="5" t="s">
        <v>52</v>
      </c>
      <c r="C16" s="12"/>
      <c r="D16" s="13">
        <f>O1/O12</f>
        <v>0.64438874965190762</v>
      </c>
      <c r="E16" s="20">
        <f>F2/F16</f>
        <v>0.53547940463828314</v>
      </c>
      <c r="F16" s="19">
        <v>2.0062500000000001</v>
      </c>
      <c r="G16" s="13">
        <f>K1/K12</f>
        <v>0.51217137293086668</v>
      </c>
      <c r="H16" s="20">
        <f t="shared" si="1"/>
        <v>1.6920395272210575</v>
      </c>
      <c r="I16" s="11"/>
      <c r="J16" s="11"/>
      <c r="K16" s="11"/>
      <c r="L16" s="11"/>
      <c r="M16" t="s">
        <v>171</v>
      </c>
      <c r="N16" t="s">
        <v>172</v>
      </c>
      <c r="O16" s="2">
        <v>3.9368055555555554</v>
      </c>
    </row>
    <row r="17" spans="1:15" x14ac:dyDescent="0.25">
      <c r="A17" s="5" t="s">
        <v>164</v>
      </c>
      <c r="B17" s="5" t="s">
        <v>25</v>
      </c>
      <c r="C17" s="12"/>
      <c r="D17" s="13"/>
      <c r="E17" s="20">
        <f>F2/F17</f>
        <v>0.45959595959595967</v>
      </c>
      <c r="F17" s="19">
        <v>2.3374999999999999</v>
      </c>
      <c r="G17" s="13"/>
      <c r="H17" s="20">
        <f t="shared" si="1"/>
        <v>0.45959595959595967</v>
      </c>
      <c r="I17" s="11"/>
      <c r="J17" s="11"/>
      <c r="K17" s="11"/>
      <c r="L17" s="11"/>
      <c r="M17" t="s">
        <v>173</v>
      </c>
      <c r="N17" t="s">
        <v>7</v>
      </c>
      <c r="O17" s="2">
        <v>4.0750000000000002</v>
      </c>
    </row>
    <row r="18" spans="1:15" x14ac:dyDescent="0.25">
      <c r="A18" s="5" t="s">
        <v>165</v>
      </c>
      <c r="B18" s="5" t="s">
        <v>31</v>
      </c>
      <c r="C18" s="12"/>
      <c r="D18" s="13"/>
      <c r="E18" s="20">
        <f>F2/F18</f>
        <v>0.44931745570723214</v>
      </c>
      <c r="F18" s="19">
        <v>2.3909722222222221</v>
      </c>
      <c r="G18" s="13"/>
      <c r="H18" s="20">
        <f t="shared" si="1"/>
        <v>0.44931745570723214</v>
      </c>
      <c r="I18" s="11"/>
      <c r="J18" s="11"/>
      <c r="K18" s="11"/>
      <c r="L18" s="11"/>
    </row>
    <row r="19" spans="1:15" x14ac:dyDescent="0.25">
      <c r="A19" s="5" t="s">
        <v>166</v>
      </c>
      <c r="B19" s="5" t="s">
        <v>31</v>
      </c>
      <c r="C19" s="12"/>
      <c r="D19" s="13">
        <f>O1/O13</f>
        <v>0.58582278481012662</v>
      </c>
      <c r="E19" s="20">
        <f>F2/F19</f>
        <v>0.3808468734613491</v>
      </c>
      <c r="F19" s="14">
        <v>2.8208333333333333</v>
      </c>
      <c r="G19" s="13">
        <f>K1/K15</f>
        <v>0.41504471330878484</v>
      </c>
      <c r="H19" s="20">
        <f t="shared" si="1"/>
        <v>1.3817143715802604</v>
      </c>
      <c r="I19" s="11"/>
      <c r="J19" s="11"/>
      <c r="K19" s="11"/>
      <c r="L19" s="11"/>
    </row>
    <row r="20" spans="1:15" x14ac:dyDescent="0.25">
      <c r="A20" s="5" t="s">
        <v>167</v>
      </c>
      <c r="B20" s="5" t="s">
        <v>7</v>
      </c>
      <c r="C20" s="12"/>
      <c r="D20" s="13"/>
      <c r="E20" s="11"/>
      <c r="F20" s="11"/>
      <c r="G20" s="13">
        <f>K1/K9</f>
        <v>0.56126622799217507</v>
      </c>
      <c r="H20" s="20">
        <f t="shared" si="1"/>
        <v>0.56126622799217507</v>
      </c>
      <c r="I20" s="11"/>
      <c r="J20" s="11"/>
      <c r="K20" s="11"/>
      <c r="L20" s="11"/>
    </row>
    <row r="21" spans="1:15" x14ac:dyDescent="0.25">
      <c r="A21" s="5" t="s">
        <v>168</v>
      </c>
      <c r="B21" s="5" t="s">
        <v>25</v>
      </c>
      <c r="C21" s="12">
        <f>R1/R5*0.85</f>
        <v>0.77844181020784331</v>
      </c>
      <c r="D21" s="13">
        <f>O1/O9</f>
        <v>0.7315839392981347</v>
      </c>
      <c r="E21" s="11"/>
      <c r="F21" s="11"/>
      <c r="G21" s="13">
        <f>K1/K10</f>
        <v>0.54273430782459164</v>
      </c>
      <c r="H21" s="20">
        <f t="shared" si="1"/>
        <v>2.0527600573305698</v>
      </c>
      <c r="I21" s="11"/>
      <c r="J21" s="11"/>
      <c r="K21" s="11"/>
      <c r="L21" s="11">
        <v>8</v>
      </c>
    </row>
    <row r="22" spans="1:15" x14ac:dyDescent="0.25">
      <c r="A22" s="5" t="s">
        <v>161</v>
      </c>
      <c r="B22" s="5" t="s">
        <v>25</v>
      </c>
      <c r="C22" s="12"/>
      <c r="D22" s="13">
        <f>O1/O15</f>
        <v>0.51160734026088872</v>
      </c>
      <c r="E22" s="13">
        <f>F2/F14</f>
        <v>0.57659336563548269</v>
      </c>
      <c r="F22" s="11"/>
      <c r="G22" s="13">
        <f>K1/K13</f>
        <v>0.51034928848641659</v>
      </c>
      <c r="H22" s="20">
        <f t="shared" si="1"/>
        <v>1.5985499943827881</v>
      </c>
      <c r="I22" s="11"/>
      <c r="J22" s="11"/>
      <c r="K22" s="11"/>
      <c r="L22" s="11"/>
    </row>
    <row r="23" spans="1:15" x14ac:dyDescent="0.25">
      <c r="A23" s="5" t="s">
        <v>169</v>
      </c>
      <c r="B23" s="5" t="s">
        <v>63</v>
      </c>
      <c r="C23" s="12"/>
      <c r="D23" s="13"/>
      <c r="E23" s="11"/>
      <c r="F23" s="11"/>
      <c r="G23" s="13">
        <f>K1/K14</f>
        <v>0.46838824577025834</v>
      </c>
      <c r="H23" s="20">
        <f t="shared" si="1"/>
        <v>0.46838824577025834</v>
      </c>
      <c r="I23" s="11"/>
      <c r="J23" s="11"/>
      <c r="K23" s="11"/>
      <c r="L23" s="11"/>
    </row>
    <row r="24" spans="1:15" x14ac:dyDescent="0.25">
      <c r="A24" s="5" t="s">
        <v>170</v>
      </c>
      <c r="B24" s="5" t="s">
        <v>25</v>
      </c>
      <c r="C24" s="12">
        <f>R1/R9*0.85</f>
        <v>0.70672696846417959</v>
      </c>
      <c r="D24" s="13">
        <f>O1/O11</f>
        <v>0.67978848413631021</v>
      </c>
      <c r="E24" s="11"/>
      <c r="F24" s="11"/>
      <c r="G24" s="11"/>
      <c r="H24" s="20">
        <f t="shared" si="1"/>
        <v>1.3865154526004897</v>
      </c>
      <c r="I24" s="11"/>
      <c r="J24" s="11"/>
      <c r="K24" s="11"/>
      <c r="L24" s="11"/>
    </row>
    <row r="25" spans="1:15" x14ac:dyDescent="0.25">
      <c r="A25" s="5" t="s">
        <v>171</v>
      </c>
      <c r="B25" s="5" t="s">
        <v>172</v>
      </c>
      <c r="C25" s="12"/>
      <c r="D25" s="13">
        <f>O1/O16</f>
        <v>0.40818486505556539</v>
      </c>
      <c r="E25" s="11"/>
      <c r="F25" s="11"/>
      <c r="G25" s="11"/>
      <c r="H25" s="20">
        <f t="shared" si="1"/>
        <v>0.40818486505556539</v>
      </c>
      <c r="I25" s="11"/>
      <c r="J25" s="11"/>
      <c r="K25" s="11"/>
      <c r="L25" s="11"/>
    </row>
    <row r="26" spans="1:15" x14ac:dyDescent="0.25">
      <c r="A26" s="5" t="s">
        <v>173</v>
      </c>
      <c r="B26" s="5" t="s">
        <v>7</v>
      </c>
      <c r="C26" s="12"/>
      <c r="D26" s="13">
        <f>O1/O17</f>
        <v>0.39434219495569189</v>
      </c>
      <c r="E26" s="11"/>
      <c r="F26" s="11"/>
      <c r="G26" s="11"/>
      <c r="H26" s="20">
        <f t="shared" si="1"/>
        <v>0.39434219495569189</v>
      </c>
      <c r="I26" s="11"/>
      <c r="J26" s="11"/>
      <c r="K26" s="11"/>
      <c r="L26" s="11"/>
    </row>
    <row r="27" spans="1:15" x14ac:dyDescent="0.25">
      <c r="A27" s="5" t="s">
        <v>174</v>
      </c>
      <c r="B27" s="5" t="s">
        <v>25</v>
      </c>
      <c r="C27" s="12">
        <f>R1/R10*0.85</f>
        <v>0.69844453949244367</v>
      </c>
      <c r="D27" s="11"/>
      <c r="E27" s="11"/>
      <c r="F27" s="11"/>
      <c r="G27" s="11"/>
      <c r="H27" s="20">
        <f t="shared" si="1"/>
        <v>0.69844453949244367</v>
      </c>
      <c r="I27" s="11"/>
      <c r="J27" s="11"/>
      <c r="K27" s="11"/>
      <c r="L27" s="11"/>
    </row>
    <row r="28" spans="1:15" x14ac:dyDescent="0.25">
      <c r="A28" s="5" t="s">
        <v>175</v>
      </c>
      <c r="B28" s="5" t="s">
        <v>25</v>
      </c>
      <c r="C28" s="12">
        <f>R1/R12*0.85</f>
        <v>0.68798837176642413</v>
      </c>
      <c r="D28" s="11"/>
      <c r="E28" s="11"/>
      <c r="F28" s="11"/>
      <c r="G28" s="11"/>
      <c r="H28" s="20">
        <f t="shared" si="1"/>
        <v>0.68798837176642413</v>
      </c>
      <c r="I28" s="11"/>
      <c r="J28" s="11"/>
      <c r="K28" s="11"/>
      <c r="L28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I1" sqref="I1:I1048576"/>
    </sheetView>
  </sheetViews>
  <sheetFormatPr defaultRowHeight="15" x14ac:dyDescent="0.25"/>
  <cols>
    <col min="1" max="1" width="23.5703125" bestFit="1" customWidth="1"/>
    <col min="2" max="2" width="36" bestFit="1" customWidth="1"/>
    <col min="3" max="3" width="12.5703125" bestFit="1" customWidth="1"/>
    <col min="4" max="4" width="12.85546875" bestFit="1" customWidth="1"/>
    <col min="5" max="5" width="14.7109375" bestFit="1" customWidth="1"/>
    <col min="6" max="6" width="14.7109375" hidden="1" customWidth="1"/>
    <col min="7" max="7" width="11.5703125" bestFit="1" customWidth="1"/>
    <col min="9" max="12" width="0" hidden="1" customWidth="1"/>
    <col min="13" max="13" width="23.5703125" hidden="1" customWidth="1"/>
    <col min="14" max="15" width="0" hidden="1" customWidth="1"/>
    <col min="18" max="20" width="0" hidden="1" customWidth="1"/>
  </cols>
  <sheetData>
    <row r="1" spans="1:20" x14ac:dyDescent="0.25">
      <c r="A1" s="8" t="s">
        <v>79</v>
      </c>
      <c r="B1" s="8" t="s">
        <v>80</v>
      </c>
      <c r="C1" s="9" t="s">
        <v>133</v>
      </c>
      <c r="D1" s="9" t="s">
        <v>99</v>
      </c>
      <c r="E1" s="9" t="s">
        <v>15</v>
      </c>
      <c r="F1" s="9" t="s">
        <v>15</v>
      </c>
      <c r="G1" s="9" t="s">
        <v>16</v>
      </c>
      <c r="H1" s="9" t="s">
        <v>78</v>
      </c>
      <c r="I1" s="9" t="s">
        <v>177</v>
      </c>
      <c r="J1" t="s">
        <v>190</v>
      </c>
      <c r="K1" t="s">
        <v>54</v>
      </c>
      <c r="L1" s="2">
        <v>3.463888888888889</v>
      </c>
      <c r="M1" t="s">
        <v>179</v>
      </c>
      <c r="N1" t="s">
        <v>112</v>
      </c>
      <c r="O1" s="3">
        <v>2.0284722222222222</v>
      </c>
      <c r="R1" t="s">
        <v>211</v>
      </c>
      <c r="S1" t="s">
        <v>27</v>
      </c>
      <c r="T1" s="2">
        <v>0.43283564814814812</v>
      </c>
    </row>
    <row r="2" spans="1:20" x14ac:dyDescent="0.25">
      <c r="A2" s="25" t="s">
        <v>178</v>
      </c>
      <c r="B2" s="25" t="s">
        <v>67</v>
      </c>
      <c r="C2" s="26">
        <f>T1/T10*0.85</f>
        <v>0.81506282051282042</v>
      </c>
      <c r="D2" s="26">
        <f>O1/O2</f>
        <v>0.97334221926024667</v>
      </c>
      <c r="E2" s="26">
        <f>F2/F2</f>
        <v>1</v>
      </c>
      <c r="F2" s="28">
        <v>1.4277777777777778</v>
      </c>
      <c r="G2" s="26">
        <f>L1/L8</f>
        <v>0.88392698919014723</v>
      </c>
      <c r="H2" s="26">
        <f>D2+E2+G2</f>
        <v>2.8572692084503939</v>
      </c>
      <c r="I2" s="27">
        <v>1</v>
      </c>
      <c r="J2" t="s">
        <v>197</v>
      </c>
      <c r="K2" t="s">
        <v>3</v>
      </c>
      <c r="L2" s="2">
        <v>3.5451388888888888</v>
      </c>
      <c r="M2" t="s">
        <v>178</v>
      </c>
      <c r="N2" t="s">
        <v>67</v>
      </c>
      <c r="O2" s="3">
        <v>2.0840277777777776</v>
      </c>
      <c r="R2" t="s">
        <v>203</v>
      </c>
      <c r="S2" t="s">
        <v>25</v>
      </c>
      <c r="T2">
        <v>0.44824074074074072</v>
      </c>
    </row>
    <row r="3" spans="1:20" x14ac:dyDescent="0.25">
      <c r="A3" s="25" t="s">
        <v>179</v>
      </c>
      <c r="B3" s="25" t="s">
        <v>112</v>
      </c>
      <c r="C3" s="34"/>
      <c r="D3" s="26">
        <v>1</v>
      </c>
      <c r="E3" s="26">
        <f>F2/F3</f>
        <v>0.93242630385487535</v>
      </c>
      <c r="F3" s="28">
        <v>1.53125</v>
      </c>
      <c r="G3" s="26">
        <f>L1/L7</f>
        <v>0.89744512414537603</v>
      </c>
      <c r="H3" s="26">
        <f t="shared" ref="H3:H4" si="0">D3+E3+G3</f>
        <v>2.8298714280002515</v>
      </c>
      <c r="I3" s="27">
        <v>2</v>
      </c>
      <c r="J3" t="s">
        <v>183</v>
      </c>
      <c r="K3" t="s">
        <v>54</v>
      </c>
      <c r="L3" s="2">
        <v>3.7687500000000003</v>
      </c>
      <c r="M3" t="s">
        <v>185</v>
      </c>
      <c r="N3" t="s">
        <v>112</v>
      </c>
      <c r="O3" s="3">
        <v>2.3208333333333333</v>
      </c>
      <c r="R3" t="s">
        <v>194</v>
      </c>
      <c r="S3" t="s">
        <v>148</v>
      </c>
      <c r="T3" s="2">
        <v>0.45112268518518522</v>
      </c>
    </row>
    <row r="4" spans="1:20" x14ac:dyDescent="0.25">
      <c r="A4" s="25" t="s">
        <v>180</v>
      </c>
      <c r="B4" s="25" t="s">
        <v>54</v>
      </c>
      <c r="C4" s="34"/>
      <c r="D4" s="26">
        <f>O1/O16</f>
        <v>0.66918671248568151</v>
      </c>
      <c r="E4" s="26">
        <f>F2/F4</f>
        <v>0.86061113436584336</v>
      </c>
      <c r="F4" s="28">
        <v>1.659027777777778</v>
      </c>
      <c r="G4" s="26"/>
      <c r="H4" s="26">
        <f t="shared" si="0"/>
        <v>1.5297978468515248</v>
      </c>
      <c r="I4" s="27"/>
      <c r="J4" t="s">
        <v>185</v>
      </c>
      <c r="K4" t="s">
        <v>112</v>
      </c>
      <c r="L4" s="2">
        <v>3.7833333333333332</v>
      </c>
      <c r="M4" t="s">
        <v>184</v>
      </c>
      <c r="N4" t="s">
        <v>22</v>
      </c>
      <c r="O4" s="3">
        <v>2.3458333333333332</v>
      </c>
      <c r="R4" t="s">
        <v>193</v>
      </c>
      <c r="S4" t="s">
        <v>1</v>
      </c>
      <c r="T4" s="2">
        <v>0.46019675925925929</v>
      </c>
    </row>
    <row r="5" spans="1:20" x14ac:dyDescent="0.25">
      <c r="A5" s="25" t="s">
        <v>181</v>
      </c>
      <c r="B5" s="25" t="s">
        <v>182</v>
      </c>
      <c r="C5" s="26">
        <f>T1/T7*0.85</f>
        <v>0.79403117428121794</v>
      </c>
      <c r="D5" s="26">
        <f>O1/O12</f>
        <v>0.72806580259222342</v>
      </c>
      <c r="E5" s="26">
        <f>F2/F5</f>
        <v>0.821414302836596</v>
      </c>
      <c r="F5" s="28">
        <v>1.7381944444444446</v>
      </c>
      <c r="G5" s="26">
        <f>L1/L13</f>
        <v>0.64452771675927134</v>
      </c>
      <c r="H5" s="26">
        <f>E5+D5+C5</f>
        <v>2.3435112797100373</v>
      </c>
      <c r="I5" s="27">
        <v>8</v>
      </c>
      <c r="J5" t="s">
        <v>184</v>
      </c>
      <c r="K5" t="s">
        <v>206</v>
      </c>
      <c r="L5" s="2">
        <v>3.8333333333333335</v>
      </c>
      <c r="M5" t="s">
        <v>208</v>
      </c>
      <c r="N5" t="s">
        <v>37</v>
      </c>
      <c r="O5" s="3">
        <v>2.3708333333333331</v>
      </c>
      <c r="R5" t="s">
        <v>197</v>
      </c>
      <c r="S5" t="s">
        <v>3</v>
      </c>
      <c r="T5" s="2">
        <v>0.4606365740740741</v>
      </c>
    </row>
    <row r="6" spans="1:20" x14ac:dyDescent="0.25">
      <c r="A6" s="25" t="s">
        <v>183</v>
      </c>
      <c r="B6" s="25" t="s">
        <v>54</v>
      </c>
      <c r="C6" s="26"/>
      <c r="D6" s="26">
        <f>O1/O8</f>
        <v>0.75497544585164134</v>
      </c>
      <c r="E6" s="26">
        <f>F2/F6</f>
        <v>0.79443585780525505</v>
      </c>
      <c r="F6" s="28">
        <v>1.7972222222222223</v>
      </c>
      <c r="G6" s="26">
        <f>L1/L3</f>
        <v>0.91910816288925734</v>
      </c>
      <c r="H6" s="26">
        <f>G6+E6+D6</f>
        <v>2.4685194665461538</v>
      </c>
      <c r="I6" s="27"/>
      <c r="J6" t="s">
        <v>192</v>
      </c>
      <c r="K6" t="s">
        <v>54</v>
      </c>
      <c r="L6" s="2">
        <v>3.8548611111111111</v>
      </c>
      <c r="M6" t="s">
        <v>194</v>
      </c>
      <c r="N6" t="s">
        <v>29</v>
      </c>
      <c r="O6" s="3">
        <v>2.4631944444444445</v>
      </c>
      <c r="R6" t="s">
        <v>208</v>
      </c>
      <c r="S6" t="s">
        <v>37</v>
      </c>
      <c r="T6">
        <v>0.46322916666666664</v>
      </c>
    </row>
    <row r="7" spans="1:20" x14ac:dyDescent="0.25">
      <c r="A7" s="25" t="s">
        <v>184</v>
      </c>
      <c r="B7" s="25" t="s">
        <v>89</v>
      </c>
      <c r="C7" s="26"/>
      <c r="D7" s="26">
        <f>O1/O4</f>
        <v>0.86471284783895797</v>
      </c>
      <c r="E7" s="26">
        <f>F2/F7</f>
        <v>0.79382239382239395</v>
      </c>
      <c r="F7" s="28">
        <v>1.7986111111111109</v>
      </c>
      <c r="G7" s="26">
        <f>L1/L5</f>
        <v>0.90362318840579714</v>
      </c>
      <c r="H7" s="26">
        <f t="shared" ref="H7:H8" si="1">G7+E7+D7</f>
        <v>2.5621584300671492</v>
      </c>
      <c r="I7" s="27">
        <v>4</v>
      </c>
      <c r="J7" t="s">
        <v>179</v>
      </c>
      <c r="K7" t="s">
        <v>112</v>
      </c>
      <c r="L7" s="2">
        <v>3.8597222222222225</v>
      </c>
      <c r="M7" t="s">
        <v>192</v>
      </c>
      <c r="N7" t="s">
        <v>54</v>
      </c>
      <c r="O7" s="2">
        <v>2.5819444444444444</v>
      </c>
      <c r="R7" t="s">
        <v>181</v>
      </c>
      <c r="S7" t="s">
        <v>207</v>
      </c>
      <c r="T7" s="2">
        <v>0.46334490740740741</v>
      </c>
    </row>
    <row r="8" spans="1:20" x14ac:dyDescent="0.25">
      <c r="A8" s="25" t="s">
        <v>185</v>
      </c>
      <c r="B8" s="25" t="s">
        <v>112</v>
      </c>
      <c r="C8" s="26"/>
      <c r="D8" s="26">
        <f>O1/O3</f>
        <v>0.87402752842609222</v>
      </c>
      <c r="E8" s="26">
        <f>F2/F8</f>
        <v>0.79229287090558775</v>
      </c>
      <c r="F8" s="28">
        <v>1.8020833333333333</v>
      </c>
      <c r="G8" s="26">
        <f>L1/L4</f>
        <v>0.91556534508076359</v>
      </c>
      <c r="H8" s="26">
        <f t="shared" si="1"/>
        <v>2.5818857444124435</v>
      </c>
      <c r="I8" s="27">
        <v>3</v>
      </c>
      <c r="J8" t="s">
        <v>178</v>
      </c>
      <c r="K8" t="s">
        <v>67</v>
      </c>
      <c r="L8" s="2">
        <v>3.9187499999999997</v>
      </c>
      <c r="M8" t="s">
        <v>183</v>
      </c>
      <c r="N8" t="s">
        <v>54</v>
      </c>
      <c r="O8" s="2">
        <v>2.6868055555555554</v>
      </c>
      <c r="R8" t="s">
        <v>191</v>
      </c>
      <c r="S8" t="s">
        <v>7</v>
      </c>
      <c r="T8" s="2">
        <v>0.46378472222222222</v>
      </c>
    </row>
    <row r="9" spans="1:20" x14ac:dyDescent="0.25">
      <c r="A9" s="25" t="s">
        <v>186</v>
      </c>
      <c r="B9" s="25" t="s">
        <v>25</v>
      </c>
      <c r="C9" s="26">
        <f>T1/T9*0.85</f>
        <v>0.75560270032565535</v>
      </c>
      <c r="D9" s="26">
        <f>O1/O17</f>
        <v>0.66341131047013402</v>
      </c>
      <c r="E9" s="26">
        <f>F2/F9</f>
        <v>0.76317743132887905</v>
      </c>
      <c r="F9" s="28">
        <v>1.8708333333333333</v>
      </c>
      <c r="G9" s="26">
        <f>L1/L12</f>
        <v>0.68319408300232853</v>
      </c>
      <c r="H9" s="26">
        <f>G9+E9+C9</f>
        <v>2.2019742146568628</v>
      </c>
      <c r="I9" s="27">
        <v>11</v>
      </c>
      <c r="J9" t="s">
        <v>194</v>
      </c>
      <c r="K9" t="s">
        <v>134</v>
      </c>
      <c r="L9" s="2">
        <v>4.1798611111111112</v>
      </c>
      <c r="M9" t="s">
        <v>190</v>
      </c>
      <c r="N9" t="s">
        <v>54</v>
      </c>
      <c r="O9" s="2">
        <v>2.7027777777777775</v>
      </c>
      <c r="R9" t="s">
        <v>186</v>
      </c>
      <c r="S9" t="s">
        <v>25</v>
      </c>
      <c r="T9">
        <v>0.48690972222222223</v>
      </c>
    </row>
    <row r="10" spans="1:20" x14ac:dyDescent="0.25">
      <c r="A10" s="25" t="s">
        <v>187</v>
      </c>
      <c r="B10" s="25" t="s">
        <v>25</v>
      </c>
      <c r="C10" s="26"/>
      <c r="D10" s="26">
        <f>O1/O22</f>
        <v>0.51182758016471008</v>
      </c>
      <c r="E10" s="26">
        <f>F2/F10</f>
        <v>0.75063891931361815</v>
      </c>
      <c r="F10" s="28">
        <v>1.9020833333333333</v>
      </c>
      <c r="G10" s="26"/>
      <c r="H10" s="26">
        <f>C10+D10+E10+G10</f>
        <v>1.2624664994783283</v>
      </c>
      <c r="I10" s="27"/>
      <c r="J10" t="s">
        <v>191</v>
      </c>
      <c r="K10" t="s">
        <v>7</v>
      </c>
      <c r="L10" s="2">
        <v>4.2555555555555555</v>
      </c>
      <c r="M10" t="s">
        <v>193</v>
      </c>
      <c r="N10" t="s">
        <v>18</v>
      </c>
      <c r="O10" s="2">
        <v>2.7597222222222224</v>
      </c>
      <c r="T10" s="1">
        <v>0.4513888888888889</v>
      </c>
    </row>
    <row r="11" spans="1:20" x14ac:dyDescent="0.25">
      <c r="A11" s="25" t="s">
        <v>188</v>
      </c>
      <c r="B11" s="25" t="s">
        <v>25</v>
      </c>
      <c r="C11" s="26"/>
      <c r="D11" s="26"/>
      <c r="E11" s="26">
        <f>F2/F11</f>
        <v>0.73481057898498925</v>
      </c>
      <c r="F11" s="28">
        <v>1.9430555555555555</v>
      </c>
      <c r="G11" s="26"/>
      <c r="H11" s="26">
        <f t="shared" ref="H11:H16" si="2">C11+D11+E11+G11</f>
        <v>0.73481057898498925</v>
      </c>
      <c r="I11" s="27"/>
      <c r="J11" t="s">
        <v>189</v>
      </c>
      <c r="K11" t="s">
        <v>7</v>
      </c>
      <c r="L11" s="2">
        <v>4.9631944444444445</v>
      </c>
      <c r="M11" t="s">
        <v>203</v>
      </c>
      <c r="N11" t="s">
        <v>25</v>
      </c>
      <c r="O11" s="2">
        <v>2.7666666666666671</v>
      </c>
    </row>
    <row r="12" spans="1:20" x14ac:dyDescent="0.25">
      <c r="A12" s="25" t="s">
        <v>189</v>
      </c>
      <c r="B12" s="25" t="s">
        <v>7</v>
      </c>
      <c r="C12" s="26"/>
      <c r="D12" s="26">
        <f>O1/O15</f>
        <v>0.68391477405759771</v>
      </c>
      <c r="E12" s="26">
        <f>F2/F12</f>
        <v>0.72701555869872703</v>
      </c>
      <c r="F12" s="28">
        <v>1.9638888888888888</v>
      </c>
      <c r="G12" s="26">
        <f>L1/L11</f>
        <v>0.69791520917867644</v>
      </c>
      <c r="H12" s="26">
        <f t="shared" si="2"/>
        <v>2.1088455419350014</v>
      </c>
      <c r="I12" s="27">
        <v>12</v>
      </c>
      <c r="J12" t="s">
        <v>186</v>
      </c>
      <c r="K12" t="s">
        <v>25</v>
      </c>
      <c r="L12" s="2">
        <v>5.0701388888888888</v>
      </c>
      <c r="M12" t="s">
        <v>181</v>
      </c>
      <c r="N12" t="s">
        <v>207</v>
      </c>
      <c r="O12" s="2">
        <v>2.786111111111111</v>
      </c>
    </row>
    <row r="13" spans="1:20" x14ac:dyDescent="0.25">
      <c r="A13" s="25" t="s">
        <v>190</v>
      </c>
      <c r="B13" s="25" t="s">
        <v>54</v>
      </c>
      <c r="C13" s="26"/>
      <c r="D13" s="26">
        <f>O1/O9</f>
        <v>0.75051387461459407</v>
      </c>
      <c r="E13" s="26">
        <f>F2/F13</f>
        <v>0.6978954514596063</v>
      </c>
      <c r="F13" s="28">
        <v>2.0458333333333334</v>
      </c>
      <c r="G13" s="26">
        <v>1</v>
      </c>
      <c r="H13" s="26">
        <f t="shared" si="2"/>
        <v>2.4484093260742004</v>
      </c>
      <c r="I13" s="27">
        <v>6</v>
      </c>
      <c r="J13" t="s">
        <v>181</v>
      </c>
      <c r="K13" t="s">
        <v>207</v>
      </c>
      <c r="L13" s="2">
        <v>5.374305555555555</v>
      </c>
      <c r="M13" t="s">
        <v>209</v>
      </c>
      <c r="N13" t="s">
        <v>102</v>
      </c>
      <c r="O13" s="2">
        <v>2.8326388888888889</v>
      </c>
    </row>
    <row r="14" spans="1:20" x14ac:dyDescent="0.25">
      <c r="A14" s="25" t="s">
        <v>191</v>
      </c>
      <c r="B14" s="25" t="s">
        <v>7</v>
      </c>
      <c r="C14" s="26">
        <f>T1/T8*0.85</f>
        <v>0.79327818122831972</v>
      </c>
      <c r="D14" s="26"/>
      <c r="E14" s="26">
        <f>F2/F14</f>
        <v>0.69062814914343307</v>
      </c>
      <c r="F14" s="28">
        <v>2.067361111111111</v>
      </c>
      <c r="G14" s="26">
        <f>L1/L10</f>
        <v>0.81396866840731075</v>
      </c>
      <c r="H14" s="26">
        <f t="shared" si="2"/>
        <v>2.2978749987790636</v>
      </c>
      <c r="I14" s="27">
        <v>9</v>
      </c>
      <c r="M14" t="s">
        <v>195</v>
      </c>
      <c r="N14" t="s">
        <v>7</v>
      </c>
      <c r="O14" s="2">
        <v>2.8847222222222224</v>
      </c>
    </row>
    <row r="15" spans="1:20" x14ac:dyDescent="0.25">
      <c r="A15" s="25" t="s">
        <v>192</v>
      </c>
      <c r="B15" s="25" t="s">
        <v>54</v>
      </c>
      <c r="C15" s="26"/>
      <c r="D15" s="26">
        <f>O1/O7</f>
        <v>0.78563743948359333</v>
      </c>
      <c r="E15" s="26">
        <f>F2/F15</f>
        <v>0.68396540252827687</v>
      </c>
      <c r="F15" s="28">
        <v>2.0874999999999999</v>
      </c>
      <c r="G15" s="26">
        <f>L1/L6</f>
        <v>0.89857683300306257</v>
      </c>
      <c r="H15" s="26">
        <f t="shared" si="2"/>
        <v>2.3681796750149324</v>
      </c>
      <c r="I15" s="27">
        <v>7</v>
      </c>
      <c r="M15" t="s">
        <v>189</v>
      </c>
      <c r="N15" t="s">
        <v>7</v>
      </c>
      <c r="O15" s="2">
        <v>2.9659722222222222</v>
      </c>
    </row>
    <row r="16" spans="1:20" x14ac:dyDescent="0.25">
      <c r="A16" s="25" t="s">
        <v>193</v>
      </c>
      <c r="B16" s="25" t="s">
        <v>47</v>
      </c>
      <c r="C16" s="26">
        <f>T1/T4*0.85</f>
        <v>0.79946304167400206</v>
      </c>
      <c r="D16" s="26">
        <f>O1/O10</f>
        <v>0.7350276799194766</v>
      </c>
      <c r="E16" s="26">
        <f>F2/F16</f>
        <v>0.67787668974612603</v>
      </c>
      <c r="F16" s="28">
        <v>2.1062499999999997</v>
      </c>
      <c r="G16" s="26"/>
      <c r="H16" s="26">
        <f t="shared" si="2"/>
        <v>2.2123674113396046</v>
      </c>
      <c r="I16" s="27">
        <v>10</v>
      </c>
      <c r="M16" t="s">
        <v>180</v>
      </c>
      <c r="N16" t="s">
        <v>54</v>
      </c>
      <c r="O16" s="2">
        <v>3.03125</v>
      </c>
    </row>
    <row r="17" spans="1:15" x14ac:dyDescent="0.25">
      <c r="A17" s="25" t="s">
        <v>194</v>
      </c>
      <c r="B17" s="25" t="s">
        <v>52</v>
      </c>
      <c r="C17" s="26">
        <f>T1/T3*0.85</f>
        <v>0.81554378223054613</v>
      </c>
      <c r="D17" s="26">
        <f>O1/O6</f>
        <v>0.82351282774175361</v>
      </c>
      <c r="E17" s="26">
        <f>F2/F17</f>
        <v>0.65939704939063504</v>
      </c>
      <c r="F17" s="28">
        <v>2.1652777777777779</v>
      </c>
      <c r="G17" s="26">
        <f>L1/L9</f>
        <v>0.82870908788835351</v>
      </c>
      <c r="H17" s="26">
        <f>C17+D17+G17</f>
        <v>2.4677656978606533</v>
      </c>
      <c r="I17" s="27">
        <v>5</v>
      </c>
      <c r="M17" t="s">
        <v>186</v>
      </c>
      <c r="N17" t="s">
        <v>25</v>
      </c>
      <c r="O17" s="2">
        <v>3.057638888888889</v>
      </c>
    </row>
    <row r="18" spans="1:15" x14ac:dyDescent="0.25">
      <c r="A18" s="5" t="s">
        <v>195</v>
      </c>
      <c r="B18" s="5" t="s">
        <v>7</v>
      </c>
      <c r="C18" s="13"/>
      <c r="D18" s="13">
        <f>O1/O14</f>
        <v>0.70317766008666338</v>
      </c>
      <c r="E18" s="13">
        <f>F2/F18</f>
        <v>0.6385093167701863</v>
      </c>
      <c r="F18" s="19">
        <v>2.2361111111111112</v>
      </c>
      <c r="G18" s="13"/>
      <c r="H18" s="13">
        <f>C18+D18+E18+G18</f>
        <v>1.3416869768568498</v>
      </c>
      <c r="I18" s="11"/>
      <c r="M18" t="s">
        <v>204</v>
      </c>
      <c r="N18" t="s">
        <v>18</v>
      </c>
      <c r="O18" s="2">
        <v>3.1784722222222221</v>
      </c>
    </row>
    <row r="19" spans="1:15" x14ac:dyDescent="0.25">
      <c r="A19" s="5" t="s">
        <v>196</v>
      </c>
      <c r="B19" s="5" t="s">
        <v>25</v>
      </c>
      <c r="C19" s="13"/>
      <c r="D19" s="13">
        <f>O1/O23</f>
        <v>0.47495934959349595</v>
      </c>
      <c r="E19" s="13">
        <f>F2/F19</f>
        <v>0.56313338811284575</v>
      </c>
      <c r="F19" s="14">
        <v>2.5354166666666669</v>
      </c>
      <c r="G19" s="13"/>
      <c r="H19" s="13">
        <f t="shared" ref="H19:H33" si="3">C19+D19+E19+G19</f>
        <v>1.0380927377063416</v>
      </c>
      <c r="I19" s="11"/>
      <c r="M19" t="s">
        <v>199</v>
      </c>
      <c r="N19" t="s">
        <v>25</v>
      </c>
      <c r="O19" s="2">
        <v>3.6465277777777776</v>
      </c>
    </row>
    <row r="20" spans="1:15" x14ac:dyDescent="0.25">
      <c r="A20" s="5" t="s">
        <v>197</v>
      </c>
      <c r="B20" s="5" t="s">
        <v>63</v>
      </c>
      <c r="C20" s="13">
        <f>T1/T5*0.85</f>
        <v>0.79869971607326806</v>
      </c>
      <c r="D20" s="13"/>
      <c r="E20" s="13">
        <f>F2/F20</f>
        <v>0.56174863387978147</v>
      </c>
      <c r="F20" s="14">
        <v>2.5416666666666665</v>
      </c>
      <c r="G20" s="13">
        <f>L1/L2</f>
        <v>0.977081292850147</v>
      </c>
      <c r="H20" s="13">
        <f t="shared" si="3"/>
        <v>2.3375296428031964</v>
      </c>
      <c r="I20" s="11"/>
      <c r="M20" t="s">
        <v>201</v>
      </c>
      <c r="N20" t="s">
        <v>25</v>
      </c>
      <c r="O20" s="2">
        <v>3.7152777777777781</v>
      </c>
    </row>
    <row r="21" spans="1:15" x14ac:dyDescent="0.25">
      <c r="A21" s="5" t="s">
        <v>199</v>
      </c>
      <c r="B21" s="5" t="s">
        <v>25</v>
      </c>
      <c r="C21" s="13"/>
      <c r="D21" s="13">
        <f>O1/O19</f>
        <v>0.55627499523900215</v>
      </c>
      <c r="E21" s="13">
        <f>F2/F21</f>
        <v>0.54019968470835533</v>
      </c>
      <c r="F21" s="14">
        <v>2.6430555555555553</v>
      </c>
      <c r="G21" s="13"/>
      <c r="H21" s="13">
        <f t="shared" si="3"/>
        <v>1.0964746799473575</v>
      </c>
      <c r="I21" s="11"/>
      <c r="M21" t="s">
        <v>210</v>
      </c>
      <c r="N21" t="s">
        <v>25</v>
      </c>
      <c r="O21" s="2">
        <v>3.8097222222222222</v>
      </c>
    </row>
    <row r="22" spans="1:15" x14ac:dyDescent="0.25">
      <c r="A22" s="5" t="s">
        <v>200</v>
      </c>
      <c r="B22" s="5" t="s">
        <v>54</v>
      </c>
      <c r="C22" s="13"/>
      <c r="D22" s="13"/>
      <c r="E22" s="13">
        <f>F2/F22</f>
        <v>0.51619382375094147</v>
      </c>
      <c r="F22" s="14">
        <v>2.7659722222222225</v>
      </c>
      <c r="G22" s="13"/>
      <c r="H22" s="13">
        <f t="shared" si="3"/>
        <v>0.51619382375094147</v>
      </c>
      <c r="I22" s="11"/>
      <c r="M22" t="s">
        <v>187</v>
      </c>
      <c r="N22" t="s">
        <v>25</v>
      </c>
      <c r="O22" s="2">
        <v>3.963194444444444</v>
      </c>
    </row>
    <row r="23" spans="1:15" x14ac:dyDescent="0.25">
      <c r="A23" s="5" t="s">
        <v>201</v>
      </c>
      <c r="B23" s="5" t="s">
        <v>202</v>
      </c>
      <c r="C23" s="13"/>
      <c r="D23" s="13">
        <f>O1/O20</f>
        <v>0.54598130841121495</v>
      </c>
      <c r="E23" s="13">
        <f>F2/F23</f>
        <v>0.48251584135179537</v>
      </c>
      <c r="F23" s="14">
        <v>2.9590277777777776</v>
      </c>
      <c r="G23" s="13"/>
      <c r="H23" s="13">
        <f t="shared" si="3"/>
        <v>1.0284971497630102</v>
      </c>
      <c r="I23" s="11"/>
      <c r="M23" t="s">
        <v>196</v>
      </c>
      <c r="N23" t="s">
        <v>25</v>
      </c>
      <c r="O23" s="2">
        <v>4.270833333333333</v>
      </c>
    </row>
    <row r="24" spans="1:15" x14ac:dyDescent="0.25">
      <c r="A24" s="5" t="s">
        <v>203</v>
      </c>
      <c r="B24" s="5" t="s">
        <v>25</v>
      </c>
      <c r="C24" s="13">
        <f>T1/T2*0.85</f>
        <v>0.82078728568477588</v>
      </c>
      <c r="D24" s="13">
        <f>O1/O11</f>
        <v>0.73318273092369468</v>
      </c>
      <c r="E24" s="13">
        <f>F2/F24</f>
        <v>0.47669835381405051</v>
      </c>
      <c r="F24" s="14">
        <v>2.995138888888889</v>
      </c>
      <c r="G24" s="13"/>
      <c r="H24" s="13">
        <f t="shared" si="3"/>
        <v>2.030668370422521</v>
      </c>
      <c r="I24" s="11">
        <v>13</v>
      </c>
    </row>
    <row r="25" spans="1:15" x14ac:dyDescent="0.25">
      <c r="A25" s="5" t="s">
        <v>204</v>
      </c>
      <c r="B25" s="5" t="s">
        <v>47</v>
      </c>
      <c r="C25" s="13"/>
      <c r="D25" s="13">
        <f>O1/O18</f>
        <v>0.63819095477386933</v>
      </c>
      <c r="E25" s="13">
        <f>F2/F25</f>
        <v>0.42409240924092412</v>
      </c>
      <c r="F25" s="14">
        <v>3.3666666666666667</v>
      </c>
      <c r="G25" s="13"/>
      <c r="H25" s="13">
        <f t="shared" si="3"/>
        <v>1.0622833640147935</v>
      </c>
      <c r="I25" s="11"/>
    </row>
    <row r="26" spans="1:15" x14ac:dyDescent="0.25">
      <c r="A26" s="5" t="s">
        <v>205</v>
      </c>
      <c r="B26" s="5" t="s">
        <v>98</v>
      </c>
      <c r="C26" s="13"/>
      <c r="D26" s="13"/>
      <c r="E26" s="13">
        <f>F2/F26</f>
        <v>0.27088274044795785</v>
      </c>
      <c r="F26" s="14">
        <v>5.270833333333333</v>
      </c>
      <c r="G26" s="13"/>
      <c r="H26" s="13">
        <f t="shared" si="3"/>
        <v>0.27088274044795785</v>
      </c>
      <c r="I26" s="11"/>
    </row>
    <row r="27" spans="1:15" hidden="1" x14ac:dyDescent="0.25">
      <c r="A27" s="5" t="s">
        <v>197</v>
      </c>
      <c r="B27" s="5" t="s">
        <v>3</v>
      </c>
      <c r="C27" s="13"/>
      <c r="D27" s="13"/>
      <c r="E27" s="11"/>
      <c r="F27" s="11"/>
      <c r="G27" s="13">
        <f>L1/L2</f>
        <v>0.977081292850147</v>
      </c>
      <c r="H27" s="13">
        <f t="shared" si="3"/>
        <v>0.977081292850147</v>
      </c>
      <c r="I27" s="11"/>
    </row>
    <row r="28" spans="1:15" x14ac:dyDescent="0.25">
      <c r="A28" s="5" t="s">
        <v>208</v>
      </c>
      <c r="B28" s="5" t="s">
        <v>37</v>
      </c>
      <c r="C28" s="13">
        <f>T1/T6*0.85</f>
        <v>0.79422956799840094</v>
      </c>
      <c r="D28" s="13">
        <f>O1/O5</f>
        <v>0.85559461042765095</v>
      </c>
      <c r="E28" s="11"/>
      <c r="F28" s="11"/>
      <c r="G28" s="11"/>
      <c r="H28" s="13">
        <f t="shared" si="3"/>
        <v>1.6498241784260519</v>
      </c>
      <c r="I28" s="11"/>
    </row>
    <row r="29" spans="1:15" x14ac:dyDescent="0.25">
      <c r="A29" s="5" t="s">
        <v>183</v>
      </c>
      <c r="B29" s="5" t="s">
        <v>54</v>
      </c>
      <c r="C29" s="13"/>
      <c r="D29" s="13">
        <f>O1/O8</f>
        <v>0.75497544585164134</v>
      </c>
      <c r="E29" s="11"/>
      <c r="F29" s="11"/>
      <c r="G29" s="11"/>
      <c r="H29" s="13">
        <f t="shared" si="3"/>
        <v>0.75497544585164134</v>
      </c>
      <c r="I29" s="11"/>
    </row>
    <row r="30" spans="1:15" x14ac:dyDescent="0.25">
      <c r="A30" s="5" t="s">
        <v>209</v>
      </c>
      <c r="B30" s="5" t="s">
        <v>102</v>
      </c>
      <c r="C30" s="12"/>
      <c r="D30" s="13">
        <f>O1/O13</f>
        <v>0.71610688894336849</v>
      </c>
      <c r="E30" s="11"/>
      <c r="F30" s="11"/>
      <c r="G30" s="11"/>
      <c r="H30" s="13">
        <f t="shared" si="3"/>
        <v>0.71610688894336849</v>
      </c>
      <c r="I30" s="11"/>
    </row>
    <row r="31" spans="1:15" hidden="1" x14ac:dyDescent="0.25">
      <c r="A31" s="5" t="s">
        <v>204</v>
      </c>
      <c r="B31" s="5" t="s">
        <v>18</v>
      </c>
      <c r="C31" s="12"/>
      <c r="D31" s="13">
        <f>O1/O18</f>
        <v>0.63819095477386933</v>
      </c>
      <c r="E31" s="11"/>
      <c r="F31" s="11"/>
      <c r="G31" s="11"/>
      <c r="H31" s="13">
        <f t="shared" si="3"/>
        <v>0.63819095477386933</v>
      </c>
      <c r="I31" s="11"/>
    </row>
    <row r="32" spans="1:15" x14ac:dyDescent="0.25">
      <c r="A32" s="5" t="s">
        <v>210</v>
      </c>
      <c r="B32" s="5" t="s">
        <v>25</v>
      </c>
      <c r="C32" s="12"/>
      <c r="D32" s="13">
        <f>O1/O21</f>
        <v>0.53244622675902298</v>
      </c>
      <c r="E32" s="11"/>
      <c r="F32" s="11"/>
      <c r="G32" s="11"/>
      <c r="H32" s="13">
        <f t="shared" si="3"/>
        <v>0.53244622675902298</v>
      </c>
      <c r="I32" s="11"/>
    </row>
    <row r="33" spans="1:9" x14ac:dyDescent="0.25">
      <c r="A33" s="5" t="s">
        <v>211</v>
      </c>
      <c r="B33" s="5" t="s">
        <v>27</v>
      </c>
      <c r="C33" s="5">
        <v>0.85</v>
      </c>
      <c r="D33" s="5"/>
      <c r="E33" s="5"/>
      <c r="F33" s="5"/>
      <c r="G33" s="5"/>
      <c r="H33" s="13">
        <f t="shared" si="3"/>
        <v>0.85</v>
      </c>
      <c r="I3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A2" sqref="A2:H9"/>
    </sheetView>
  </sheetViews>
  <sheetFormatPr defaultRowHeight="15" x14ac:dyDescent="0.25"/>
  <cols>
    <col min="1" max="1" width="21.85546875" bestFit="1" customWidth="1"/>
    <col min="2" max="2" width="36" bestFit="1" customWidth="1"/>
    <col min="3" max="3" width="10.42578125" bestFit="1" customWidth="1"/>
    <col min="4" max="4" width="7.42578125" bestFit="1" customWidth="1"/>
    <col min="5" max="5" width="14.7109375" bestFit="1" customWidth="1"/>
    <col min="6" max="6" width="0" hidden="1" customWidth="1"/>
    <col min="7" max="7" width="11.5703125" bestFit="1" customWidth="1"/>
    <col min="9" max="12" width="0" hidden="1" customWidth="1"/>
    <col min="13" max="13" width="24.42578125" hidden="1" customWidth="1"/>
    <col min="14" max="18" width="0" hidden="1" customWidth="1"/>
  </cols>
  <sheetData>
    <row r="1" spans="1:18" x14ac:dyDescent="0.25">
      <c r="A1" s="8" t="s">
        <v>79</v>
      </c>
      <c r="B1" s="8" t="s">
        <v>80</v>
      </c>
      <c r="C1" s="9" t="s">
        <v>133</v>
      </c>
      <c r="D1" s="9" t="s">
        <v>14</v>
      </c>
      <c r="E1" s="9" t="s">
        <v>15</v>
      </c>
      <c r="F1" s="9"/>
      <c r="G1" s="9" t="s">
        <v>16</v>
      </c>
      <c r="H1" s="9" t="s">
        <v>78</v>
      </c>
      <c r="I1" s="9" t="s">
        <v>212</v>
      </c>
      <c r="J1" s="9" t="s">
        <v>64</v>
      </c>
      <c r="K1" s="22">
        <v>2.9979166666666668</v>
      </c>
      <c r="L1" s="9" t="s">
        <v>177</v>
      </c>
      <c r="M1" t="s">
        <v>213</v>
      </c>
      <c r="N1" t="s">
        <v>64</v>
      </c>
      <c r="O1" s="3">
        <v>1.6013888888888888</v>
      </c>
      <c r="P1" t="s">
        <v>213</v>
      </c>
      <c r="Q1" t="s">
        <v>49</v>
      </c>
      <c r="R1" s="2">
        <v>0.54438657407407409</v>
      </c>
    </row>
    <row r="2" spans="1:18" x14ac:dyDescent="0.25">
      <c r="A2" s="25" t="s">
        <v>212</v>
      </c>
      <c r="B2" s="25" t="s">
        <v>64</v>
      </c>
      <c r="C2" s="26">
        <f>R1/R4*0.85</f>
        <v>0.81581336979145413</v>
      </c>
      <c r="D2" s="27"/>
      <c r="E2" s="27">
        <f>F2/F2</f>
        <v>1</v>
      </c>
      <c r="F2" s="28">
        <v>1.2861111111111112</v>
      </c>
      <c r="G2" s="27">
        <v>1</v>
      </c>
      <c r="H2" s="26">
        <f>C2+E2+G2</f>
        <v>2.8158133697914542</v>
      </c>
      <c r="I2" s="23" t="s">
        <v>215</v>
      </c>
      <c r="J2" s="23" t="s">
        <v>134</v>
      </c>
      <c r="K2" s="32">
        <v>3.8645833333333335</v>
      </c>
      <c r="L2" s="23">
        <v>1</v>
      </c>
      <c r="M2" t="s">
        <v>217</v>
      </c>
      <c r="N2" t="s">
        <v>27</v>
      </c>
      <c r="O2" s="3">
        <v>1.96875</v>
      </c>
      <c r="P2" t="s">
        <v>237</v>
      </c>
      <c r="Q2" t="s">
        <v>238</v>
      </c>
      <c r="R2">
        <v>0.55355324074074075</v>
      </c>
    </row>
    <row r="3" spans="1:18" x14ac:dyDescent="0.25">
      <c r="A3" s="25" t="s">
        <v>213</v>
      </c>
      <c r="B3" s="25" t="s">
        <v>64</v>
      </c>
      <c r="C3" s="26">
        <v>0.85</v>
      </c>
      <c r="D3" s="27">
        <v>1</v>
      </c>
      <c r="E3" s="26">
        <f>F2/F3</f>
        <v>0.94828469022017414</v>
      </c>
      <c r="F3" s="28">
        <v>1.35625</v>
      </c>
      <c r="G3" s="27"/>
      <c r="H3" s="26">
        <f>C3+D3+E3</f>
        <v>2.7982846902201741</v>
      </c>
      <c r="I3" s="23" t="s">
        <v>217</v>
      </c>
      <c r="J3" s="23" t="s">
        <v>27</v>
      </c>
      <c r="K3" s="32">
        <v>4.0263888888888895</v>
      </c>
      <c r="L3" s="23">
        <v>2</v>
      </c>
      <c r="M3" t="s">
        <v>215</v>
      </c>
      <c r="N3" t="s">
        <v>29</v>
      </c>
      <c r="O3" s="3">
        <v>1.9736111111111112</v>
      </c>
      <c r="P3" t="s">
        <v>217</v>
      </c>
      <c r="Q3" t="s">
        <v>27</v>
      </c>
      <c r="R3" s="2">
        <v>0.55715277777777772</v>
      </c>
    </row>
    <row r="4" spans="1:18" x14ac:dyDescent="0.25">
      <c r="A4" s="25" t="s">
        <v>214</v>
      </c>
      <c r="B4" s="25" t="s">
        <v>3</v>
      </c>
      <c r="C4" s="26">
        <f>R1/R6*0.85</f>
        <v>0.66872543280086971</v>
      </c>
      <c r="D4" s="27">
        <f>O1/O6</f>
        <v>0.72974683544303798</v>
      </c>
      <c r="E4" s="26">
        <f>F2/F4</f>
        <v>0.75345809601301872</v>
      </c>
      <c r="F4" s="28">
        <v>1.7069444444444446</v>
      </c>
      <c r="G4" s="26">
        <f>K1/K9</f>
        <v>0.62865880297072962</v>
      </c>
      <c r="H4" s="26">
        <f>C4+D4+E4</f>
        <v>2.1519303642569265</v>
      </c>
      <c r="I4" s="23" t="s">
        <v>219</v>
      </c>
      <c r="J4" s="23" t="s">
        <v>220</v>
      </c>
      <c r="K4" s="32">
        <v>4.4048611111111109</v>
      </c>
      <c r="L4" s="23">
        <v>5</v>
      </c>
      <c r="M4" t="s">
        <v>227</v>
      </c>
      <c r="N4" t="s">
        <v>112</v>
      </c>
      <c r="O4" s="3">
        <v>2.0687500000000001</v>
      </c>
      <c r="P4" t="s">
        <v>212</v>
      </c>
      <c r="Q4" t="s">
        <v>64</v>
      </c>
      <c r="R4" s="2">
        <v>0.56719907407407411</v>
      </c>
    </row>
    <row r="5" spans="1:18" x14ac:dyDescent="0.25">
      <c r="A5" s="25" t="s">
        <v>215</v>
      </c>
      <c r="B5" s="25" t="s">
        <v>52</v>
      </c>
      <c r="C5" s="26">
        <f>R1/R5*0.85</f>
        <v>0.7857500835282325</v>
      </c>
      <c r="D5" s="27">
        <f>O1/O3</f>
        <v>0.81140042223786057</v>
      </c>
      <c r="E5" s="26">
        <f>F2/F5</f>
        <v>0.74080000000000013</v>
      </c>
      <c r="F5" s="28">
        <v>1.7361111111111109</v>
      </c>
      <c r="G5" s="26">
        <f>K1/K2</f>
        <v>0.77574123989218324</v>
      </c>
      <c r="H5" s="26">
        <f>C5+D5+G5</f>
        <v>2.3728917456582765</v>
      </c>
      <c r="I5" s="23" t="s">
        <v>227</v>
      </c>
      <c r="J5" s="23" t="s">
        <v>112</v>
      </c>
      <c r="K5" s="32">
        <v>4.4201388888888884</v>
      </c>
      <c r="L5" s="23">
        <v>4</v>
      </c>
      <c r="M5" t="s">
        <v>216</v>
      </c>
      <c r="N5" t="s">
        <v>25</v>
      </c>
      <c r="O5" s="3">
        <v>2.1020833333333333</v>
      </c>
      <c r="P5" t="s">
        <v>215</v>
      </c>
      <c r="Q5" t="s">
        <v>148</v>
      </c>
      <c r="R5">
        <v>0.58890046296296295</v>
      </c>
    </row>
    <row r="6" spans="1:18" x14ac:dyDescent="0.25">
      <c r="A6" s="25" t="s">
        <v>216</v>
      </c>
      <c r="B6" s="25" t="s">
        <v>25</v>
      </c>
      <c r="C6" s="26"/>
      <c r="D6" s="27">
        <f>O1/O5</f>
        <v>0.76181037330690449</v>
      </c>
      <c r="E6" s="26">
        <f>F2/F6</f>
        <v>0.72913385826771648</v>
      </c>
      <c r="F6" s="28">
        <v>1.7638888888888891</v>
      </c>
      <c r="G6" s="26">
        <f>K1/K8</f>
        <v>0.655083459787557</v>
      </c>
      <c r="H6" s="26">
        <f>D6+G6+E6</f>
        <v>2.1460276913621779</v>
      </c>
      <c r="I6" s="11" t="s">
        <v>222</v>
      </c>
      <c r="J6" s="11" t="s">
        <v>3</v>
      </c>
      <c r="K6" s="14">
        <v>4.458333333333333</v>
      </c>
      <c r="L6" s="11">
        <v>6</v>
      </c>
      <c r="M6" t="s">
        <v>214</v>
      </c>
      <c r="N6" t="s">
        <v>3</v>
      </c>
      <c r="O6" s="3">
        <v>2.1944444444444442</v>
      </c>
      <c r="P6" t="s">
        <v>214</v>
      </c>
      <c r="Q6" t="s">
        <v>7</v>
      </c>
      <c r="R6">
        <v>0.69195601851851851</v>
      </c>
    </row>
    <row r="7" spans="1:18" x14ac:dyDescent="0.25">
      <c r="A7" s="25" t="s">
        <v>217</v>
      </c>
      <c r="B7" s="25" t="s">
        <v>27</v>
      </c>
      <c r="C7" s="26">
        <f>R1/R3*0.85</f>
        <v>0.83052370268810516</v>
      </c>
      <c r="D7" s="27">
        <f>O1/O2</f>
        <v>0.81340388007054665</v>
      </c>
      <c r="E7" s="26">
        <f>F2/F7</f>
        <v>0.66166488031439807</v>
      </c>
      <c r="F7" s="28">
        <v>1.9437499999999999</v>
      </c>
      <c r="G7" s="26">
        <f>K1/K3</f>
        <v>0.74456709210072436</v>
      </c>
      <c r="H7" s="26">
        <f>G7+D7+C7</f>
        <v>2.3884946748593761</v>
      </c>
      <c r="I7" s="23" t="s">
        <v>224</v>
      </c>
      <c r="J7" s="23" t="s">
        <v>63</v>
      </c>
      <c r="K7" s="32">
        <v>4.4986111111111109</v>
      </c>
      <c r="L7" s="23">
        <v>3</v>
      </c>
      <c r="M7" t="s">
        <v>219</v>
      </c>
      <c r="N7" t="s">
        <v>220</v>
      </c>
      <c r="O7" s="3">
        <v>2.2840277777777778</v>
      </c>
    </row>
    <row r="8" spans="1:18" x14ac:dyDescent="0.25">
      <c r="A8" s="25" t="s">
        <v>218</v>
      </c>
      <c r="B8" s="25" t="s">
        <v>47</v>
      </c>
      <c r="C8" s="34"/>
      <c r="D8" s="27">
        <f>O1/O8</f>
        <v>0.65641901508682032</v>
      </c>
      <c r="E8" s="26">
        <f>F2/F8</f>
        <v>0.653954802259887</v>
      </c>
      <c r="F8" s="28">
        <v>1.9666666666666668</v>
      </c>
      <c r="G8" s="26"/>
      <c r="H8" s="26">
        <f>C8+G8+E8+D8</f>
        <v>1.3103738173467074</v>
      </c>
      <c r="I8" s="11" t="s">
        <v>216</v>
      </c>
      <c r="J8" s="11" t="s">
        <v>25</v>
      </c>
      <c r="K8" s="14">
        <v>4.5763888888888884</v>
      </c>
      <c r="L8" s="11"/>
      <c r="M8" t="s">
        <v>218</v>
      </c>
      <c r="N8" t="s">
        <v>18</v>
      </c>
      <c r="O8" s="3">
        <v>2.4395833333333332</v>
      </c>
    </row>
    <row r="9" spans="1:18" x14ac:dyDescent="0.25">
      <c r="A9" s="25" t="s">
        <v>219</v>
      </c>
      <c r="B9" s="25" t="s">
        <v>220</v>
      </c>
      <c r="C9" s="34"/>
      <c r="D9" s="27">
        <f>O1/O7</f>
        <v>0.70112496199452712</v>
      </c>
      <c r="E9" s="26">
        <f>F2/F8</f>
        <v>0.653954802259887</v>
      </c>
      <c r="F9" s="28">
        <v>1.9798611111111111</v>
      </c>
      <c r="G9" s="26">
        <f>K1/K4</f>
        <v>0.68059277944190455</v>
      </c>
      <c r="H9" s="26">
        <f t="shared" ref="H9:H26" si="0">C9+G9+E9+D9</f>
        <v>2.0356725436963186</v>
      </c>
      <c r="I9" s="24" t="s">
        <v>214</v>
      </c>
      <c r="J9" s="24" t="s">
        <v>3</v>
      </c>
      <c r="K9" s="33">
        <v>4.7687499999999998</v>
      </c>
      <c r="L9" s="24">
        <v>7</v>
      </c>
      <c r="M9" t="s">
        <v>233</v>
      </c>
      <c r="N9" t="s">
        <v>112</v>
      </c>
      <c r="O9" s="3">
        <v>2.4402777777777778</v>
      </c>
    </row>
    <row r="10" spans="1:18" x14ac:dyDescent="0.25">
      <c r="A10" s="5" t="s">
        <v>221</v>
      </c>
      <c r="B10" s="5" t="s">
        <v>20</v>
      </c>
      <c r="C10" s="12"/>
      <c r="D10" s="11"/>
      <c r="E10" s="13">
        <f>F2/F10</f>
        <v>0.63664489515297351</v>
      </c>
      <c r="F10" s="19">
        <v>2.0201388888888889</v>
      </c>
      <c r="G10" s="13"/>
      <c r="H10" s="13">
        <f t="shared" si="0"/>
        <v>0.63664489515297351</v>
      </c>
      <c r="I10" s="11" t="s">
        <v>223</v>
      </c>
      <c r="J10" s="11" t="s">
        <v>3</v>
      </c>
      <c r="K10" s="14">
        <v>5.1263888888888891</v>
      </c>
      <c r="L10" s="11"/>
      <c r="M10" t="s">
        <v>230</v>
      </c>
      <c r="N10" t="s">
        <v>3</v>
      </c>
      <c r="O10" s="3">
        <v>2.4458333333333333</v>
      </c>
    </row>
    <row r="11" spans="1:18" x14ac:dyDescent="0.25">
      <c r="A11" s="5" t="s">
        <v>222</v>
      </c>
      <c r="B11" s="5" t="s">
        <v>3</v>
      </c>
      <c r="C11" s="12"/>
      <c r="D11" s="11"/>
      <c r="E11" s="13">
        <f>F2/F11</f>
        <v>0.61569148936170215</v>
      </c>
      <c r="F11" s="19">
        <v>2.088888888888889</v>
      </c>
      <c r="G11" s="13">
        <f>K1/K6</f>
        <v>0.67242990654205614</v>
      </c>
      <c r="H11" s="13">
        <f t="shared" si="0"/>
        <v>1.2881213959037583</v>
      </c>
      <c r="I11" s="11" t="s">
        <v>228</v>
      </c>
      <c r="J11" s="11" t="s">
        <v>3</v>
      </c>
      <c r="K11" s="14">
        <v>5.875694444444445</v>
      </c>
      <c r="L11" s="11"/>
      <c r="M11" t="s">
        <v>234</v>
      </c>
      <c r="N11" t="s">
        <v>25</v>
      </c>
      <c r="O11" s="2">
        <v>2.744444444444444</v>
      </c>
    </row>
    <row r="12" spans="1:18" x14ac:dyDescent="0.25">
      <c r="A12" s="5" t="s">
        <v>223</v>
      </c>
      <c r="B12" s="5" t="s">
        <v>63</v>
      </c>
      <c r="C12" s="12"/>
      <c r="D12" s="11"/>
      <c r="E12" s="13">
        <f>F2/F12</f>
        <v>0.55850422195416172</v>
      </c>
      <c r="F12" s="19">
        <v>2.3027777777777776</v>
      </c>
      <c r="G12" s="13">
        <f>K1/K10</f>
        <v>0.58480086697371991</v>
      </c>
      <c r="H12" s="13">
        <f t="shared" si="0"/>
        <v>1.1433050889278817</v>
      </c>
      <c r="I12" s="11" t="s">
        <v>229</v>
      </c>
      <c r="J12" s="11" t="s">
        <v>3</v>
      </c>
      <c r="K12" s="14">
        <v>5.979166666666667</v>
      </c>
      <c r="L12" s="11"/>
      <c r="M12" t="s">
        <v>228</v>
      </c>
      <c r="N12" t="s">
        <v>3</v>
      </c>
      <c r="O12" s="2">
        <v>2.7666666666666671</v>
      </c>
    </row>
    <row r="13" spans="1:18" x14ac:dyDescent="0.25">
      <c r="A13" s="5" t="s">
        <v>224</v>
      </c>
      <c r="B13" s="5" t="s">
        <v>63</v>
      </c>
      <c r="C13" s="12"/>
      <c r="D13" s="11">
        <f>O1/O14</f>
        <v>0.56025267249757049</v>
      </c>
      <c r="E13" s="13">
        <f>F2/F13</f>
        <v>0.55086258179654968</v>
      </c>
      <c r="F13" s="19">
        <v>2.3347222222222221</v>
      </c>
      <c r="G13" s="13">
        <f>K1/K7</f>
        <v>0.66640938561284357</v>
      </c>
      <c r="H13" s="13">
        <f t="shared" si="0"/>
        <v>1.7775246399069637</v>
      </c>
      <c r="I13" s="11" t="s">
        <v>230</v>
      </c>
      <c r="J13" s="11" t="s">
        <v>3</v>
      </c>
      <c r="K13" s="14">
        <v>6.0451388888888893</v>
      </c>
      <c r="L13" s="11">
        <v>8</v>
      </c>
      <c r="M13" t="s">
        <v>175</v>
      </c>
      <c r="N13" t="s">
        <v>25</v>
      </c>
      <c r="O13" s="2">
        <v>2.7833333333333332</v>
      </c>
    </row>
    <row r="14" spans="1:18" x14ac:dyDescent="0.25">
      <c r="A14" s="5" t="s">
        <v>225</v>
      </c>
      <c r="B14" s="5" t="s">
        <v>60</v>
      </c>
      <c r="C14" s="12"/>
      <c r="D14" s="11"/>
      <c r="E14" s="13">
        <f>F2/F14</f>
        <v>0.53946985144188764</v>
      </c>
      <c r="F14" s="19">
        <v>2.3840277777777779</v>
      </c>
      <c r="G14" s="13"/>
      <c r="H14" s="13">
        <f t="shared" si="0"/>
        <v>0.53946985144188764</v>
      </c>
      <c r="I14" s="11" t="s">
        <v>231</v>
      </c>
      <c r="J14" s="11" t="s">
        <v>232</v>
      </c>
      <c r="K14" s="14">
        <v>6.5979166666666664</v>
      </c>
      <c r="L14" s="11"/>
      <c r="M14" t="s">
        <v>224</v>
      </c>
      <c r="N14" t="s">
        <v>3</v>
      </c>
      <c r="O14" s="2">
        <v>2.8583333333333329</v>
      </c>
    </row>
    <row r="15" spans="1:18" x14ac:dyDescent="0.25">
      <c r="A15" s="5" t="s">
        <v>226</v>
      </c>
      <c r="B15" s="5" t="s">
        <v>27</v>
      </c>
      <c r="C15" s="12"/>
      <c r="D15" s="11"/>
      <c r="E15" s="13">
        <f>F2/F15</f>
        <v>0.52793614595210947</v>
      </c>
      <c r="F15" s="19">
        <v>2.4361111111111113</v>
      </c>
      <c r="G15" s="13">
        <v>0.40899999999999997</v>
      </c>
      <c r="H15" s="13">
        <f t="shared" si="0"/>
        <v>0.9369361459521095</v>
      </c>
      <c r="I15" s="11" t="s">
        <v>226</v>
      </c>
      <c r="J15" s="11" t="s">
        <v>27</v>
      </c>
      <c r="K15" s="14">
        <v>7.3381944444444445</v>
      </c>
      <c r="L15" s="11"/>
      <c r="M15" t="s">
        <v>235</v>
      </c>
      <c r="N15" t="s">
        <v>18</v>
      </c>
      <c r="O15" s="2">
        <v>3.0326388888888887</v>
      </c>
    </row>
    <row r="16" spans="1:18" x14ac:dyDescent="0.25">
      <c r="A16" s="5" t="s">
        <v>175</v>
      </c>
      <c r="B16" s="5" t="s">
        <v>25</v>
      </c>
      <c r="C16" s="12"/>
      <c r="D16" s="11">
        <f>O1/O13</f>
        <v>0.57534930139720553</v>
      </c>
      <c r="E16" s="13">
        <f>F2/F16</f>
        <v>0.46696923852748368</v>
      </c>
      <c r="F16" s="14">
        <v>2.7541666666666664</v>
      </c>
      <c r="G16" s="13"/>
      <c r="H16" s="13">
        <f t="shared" si="0"/>
        <v>1.0423185399246893</v>
      </c>
      <c r="I16" s="11"/>
      <c r="J16" s="11"/>
      <c r="K16" s="11"/>
      <c r="L16" s="11"/>
      <c r="M16" t="s">
        <v>236</v>
      </c>
      <c r="N16" t="s">
        <v>35</v>
      </c>
      <c r="O16" s="2">
        <v>5.990277777777778</v>
      </c>
    </row>
    <row r="17" spans="1:12" x14ac:dyDescent="0.25">
      <c r="A17" s="5" t="s">
        <v>227</v>
      </c>
      <c r="B17" s="5" t="s">
        <v>112</v>
      </c>
      <c r="C17" s="12"/>
      <c r="D17" s="11">
        <f>O1/O4</f>
        <v>0.77408526351124529</v>
      </c>
      <c r="E17" s="11"/>
      <c r="F17" s="11"/>
      <c r="G17" s="13">
        <f>K1/K5</f>
        <v>0.6782403770620582</v>
      </c>
      <c r="H17" s="13">
        <f t="shared" si="0"/>
        <v>1.4523256405733034</v>
      </c>
      <c r="I17" s="11"/>
      <c r="J17" s="11"/>
      <c r="K17" s="11"/>
      <c r="L17" s="11"/>
    </row>
    <row r="18" spans="1:12" hidden="1" x14ac:dyDescent="0.25">
      <c r="A18" s="5" t="s">
        <v>223</v>
      </c>
      <c r="B18" s="5" t="s">
        <v>3</v>
      </c>
      <c r="C18" s="12"/>
      <c r="D18" s="11"/>
      <c r="E18" s="11"/>
      <c r="F18" s="11"/>
      <c r="G18" s="13">
        <f>K1/K10</f>
        <v>0.58480086697371991</v>
      </c>
      <c r="H18" s="13">
        <f t="shared" si="0"/>
        <v>0.58480086697371991</v>
      </c>
      <c r="I18" s="11"/>
      <c r="J18" s="11"/>
      <c r="K18" s="11"/>
      <c r="L18" s="11"/>
    </row>
    <row r="19" spans="1:12" x14ac:dyDescent="0.25">
      <c r="A19" s="5" t="s">
        <v>228</v>
      </c>
      <c r="B19" s="5" t="s">
        <v>3</v>
      </c>
      <c r="C19" s="12"/>
      <c r="D19" s="11">
        <f>O1/O12</f>
        <v>0.57881526104417658</v>
      </c>
      <c r="E19" s="11"/>
      <c r="F19" s="11"/>
      <c r="G19" s="13">
        <f>K1/K11</f>
        <v>0.51022337785131777</v>
      </c>
      <c r="H19" s="13">
        <f t="shared" si="0"/>
        <v>1.0890386388954942</v>
      </c>
      <c r="I19" s="11"/>
      <c r="J19" s="11"/>
      <c r="K19" s="11"/>
      <c r="L19" s="11"/>
    </row>
    <row r="20" spans="1:12" x14ac:dyDescent="0.25">
      <c r="A20" s="5" t="s">
        <v>229</v>
      </c>
      <c r="B20" s="5" t="s">
        <v>3</v>
      </c>
      <c r="C20" s="12"/>
      <c r="D20" s="11"/>
      <c r="E20" s="11"/>
      <c r="F20" s="11"/>
      <c r="G20" s="13">
        <f>K1/K12</f>
        <v>0.50139372822299655</v>
      </c>
      <c r="H20" s="13">
        <f t="shared" si="0"/>
        <v>0.50139372822299655</v>
      </c>
      <c r="I20" s="11"/>
      <c r="J20" s="11"/>
      <c r="K20" s="11"/>
      <c r="L20" s="11"/>
    </row>
    <row r="21" spans="1:12" x14ac:dyDescent="0.25">
      <c r="A21" s="5" t="s">
        <v>230</v>
      </c>
      <c r="B21" s="5" t="s">
        <v>3</v>
      </c>
      <c r="C21" s="12"/>
      <c r="D21" s="11">
        <f>O1/O10</f>
        <v>0.6547416240772288</v>
      </c>
      <c r="E21" s="11"/>
      <c r="F21" s="11"/>
      <c r="G21" s="13">
        <f>K1/K13</f>
        <v>0.49592188397472714</v>
      </c>
      <c r="H21" s="13">
        <f t="shared" si="0"/>
        <v>1.1506635080519558</v>
      </c>
      <c r="I21" s="11"/>
      <c r="J21" s="11"/>
      <c r="K21" s="11"/>
      <c r="L21" s="11"/>
    </row>
    <row r="22" spans="1:12" x14ac:dyDescent="0.25">
      <c r="A22" s="5" t="s">
        <v>233</v>
      </c>
      <c r="B22" s="5" t="s">
        <v>112</v>
      </c>
      <c r="C22" s="12"/>
      <c r="D22" s="11">
        <f>O1/O9</f>
        <v>0.65623221400113829</v>
      </c>
      <c r="E22" s="11"/>
      <c r="F22" s="11"/>
      <c r="G22" s="11"/>
      <c r="H22" s="13">
        <f t="shared" si="0"/>
        <v>0.65623221400113829</v>
      </c>
      <c r="I22" s="11"/>
      <c r="J22" s="11"/>
      <c r="K22" s="11"/>
      <c r="L22" s="11"/>
    </row>
    <row r="23" spans="1:12" x14ac:dyDescent="0.25">
      <c r="A23" s="5" t="s">
        <v>234</v>
      </c>
      <c r="B23" s="5" t="s">
        <v>25</v>
      </c>
      <c r="C23" s="12"/>
      <c r="D23" s="11">
        <f>O1/O11</f>
        <v>0.583502024291498</v>
      </c>
      <c r="E23" s="11"/>
      <c r="F23" s="11"/>
      <c r="G23" s="11"/>
      <c r="H23" s="13">
        <f t="shared" si="0"/>
        <v>0.583502024291498</v>
      </c>
      <c r="I23" s="11"/>
      <c r="J23" s="11"/>
      <c r="K23" s="11"/>
      <c r="L23" s="11"/>
    </row>
    <row r="24" spans="1:12" x14ac:dyDescent="0.25">
      <c r="A24" s="5" t="s">
        <v>235</v>
      </c>
      <c r="B24" s="5" t="s">
        <v>18</v>
      </c>
      <c r="C24" s="12"/>
      <c r="D24" s="11">
        <f>O1/O15</f>
        <v>0.52805129379436688</v>
      </c>
      <c r="E24" s="11"/>
      <c r="F24" s="11"/>
      <c r="G24" s="11"/>
      <c r="H24" s="13">
        <f t="shared" si="0"/>
        <v>0.52805129379436688</v>
      </c>
      <c r="I24" s="11"/>
      <c r="J24" s="11"/>
      <c r="K24" s="11"/>
      <c r="L24" s="11"/>
    </row>
    <row r="25" spans="1:12" x14ac:dyDescent="0.25">
      <c r="A25" s="5" t="s">
        <v>236</v>
      </c>
      <c r="B25" s="5" t="s">
        <v>35</v>
      </c>
      <c r="C25" s="12"/>
      <c r="D25" s="11">
        <f>O1/O16</f>
        <v>0.26733132390447478</v>
      </c>
      <c r="E25" s="11"/>
      <c r="F25" s="11"/>
      <c r="G25" s="11"/>
      <c r="H25" s="13">
        <f t="shared" si="0"/>
        <v>0.26733132390447478</v>
      </c>
      <c r="I25" s="11"/>
      <c r="J25" s="11"/>
      <c r="K25" s="11"/>
      <c r="L25" s="11"/>
    </row>
    <row r="26" spans="1:12" x14ac:dyDescent="0.25">
      <c r="A26" s="5" t="s">
        <v>237</v>
      </c>
      <c r="B26" s="5" t="s">
        <v>238</v>
      </c>
      <c r="C26" s="13">
        <f>R1/R2*0.85</f>
        <v>0.83592426871850634</v>
      </c>
      <c r="D26" s="11"/>
      <c r="E26" s="11"/>
      <c r="F26" s="11"/>
      <c r="G26" s="11"/>
      <c r="H26" s="13">
        <f t="shared" si="0"/>
        <v>0.83592426871850634</v>
      </c>
      <c r="I26" s="11"/>
      <c r="J26" s="11"/>
      <c r="K26" s="11"/>
      <c r="L26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I1" sqref="I1:I1048576"/>
    </sheetView>
  </sheetViews>
  <sheetFormatPr defaultRowHeight="15" x14ac:dyDescent="0.25"/>
  <cols>
    <col min="1" max="1" width="20.85546875" bestFit="1" customWidth="1"/>
    <col min="2" max="2" width="36" bestFit="1" customWidth="1"/>
    <col min="3" max="4" width="21.85546875" customWidth="1"/>
    <col min="5" max="5" width="14.7109375" bestFit="1" customWidth="1"/>
    <col min="6" max="6" width="0" hidden="1" customWidth="1"/>
    <col min="7" max="7" width="11.5703125" bestFit="1" customWidth="1"/>
    <col min="9" max="9" width="0" hidden="1" customWidth="1"/>
    <col min="10" max="10" width="15.85546875" hidden="1" customWidth="1"/>
    <col min="11" max="12" width="0" hidden="1" customWidth="1"/>
    <col min="13" max="13" width="13.7109375" hidden="1" customWidth="1"/>
    <col min="14" max="15" width="0" hidden="1" customWidth="1"/>
    <col min="18" max="18" width="14.140625" hidden="1" customWidth="1"/>
    <col min="19" max="20" width="0" hidden="1" customWidth="1"/>
  </cols>
  <sheetData>
    <row r="1" spans="1:20" x14ac:dyDescent="0.25">
      <c r="A1" s="8" t="s">
        <v>79</v>
      </c>
      <c r="B1" s="8" t="s">
        <v>80</v>
      </c>
      <c r="C1" s="9" t="s">
        <v>133</v>
      </c>
      <c r="D1" s="9" t="s">
        <v>14</v>
      </c>
      <c r="E1" s="9" t="s">
        <v>15</v>
      </c>
      <c r="F1" s="9" t="s">
        <v>133</v>
      </c>
      <c r="G1" s="9" t="s">
        <v>16</v>
      </c>
      <c r="H1" s="9" t="s">
        <v>78</v>
      </c>
      <c r="I1" s="9" t="s">
        <v>177</v>
      </c>
      <c r="J1" t="s">
        <v>241</v>
      </c>
      <c r="K1" t="s">
        <v>182</v>
      </c>
      <c r="L1" s="2">
        <v>5.2025462962962961E-2</v>
      </c>
      <c r="M1" t="s">
        <v>244</v>
      </c>
      <c r="N1" t="s">
        <v>207</v>
      </c>
      <c r="O1" s="3">
        <v>2.0458333333333334</v>
      </c>
      <c r="R1" t="s">
        <v>241</v>
      </c>
      <c r="S1" t="s">
        <v>207</v>
      </c>
      <c r="T1" s="2">
        <v>0.4158101851851852</v>
      </c>
    </row>
    <row r="2" spans="1:20" x14ac:dyDescent="0.25">
      <c r="A2" s="25" t="s">
        <v>239</v>
      </c>
      <c r="B2" s="25" t="s">
        <v>240</v>
      </c>
      <c r="C2" s="26">
        <f>T1/T6*0.85</f>
        <v>0.79378996620743436</v>
      </c>
      <c r="D2" s="26">
        <f>O1/O7</f>
        <v>0.87496287496287495</v>
      </c>
      <c r="E2" s="26">
        <f>F2/F2</f>
        <v>1</v>
      </c>
      <c r="F2" s="28">
        <v>1.5895833333333333</v>
      </c>
      <c r="G2" s="27">
        <v>1</v>
      </c>
      <c r="H2" s="27">
        <v>2.875</v>
      </c>
      <c r="I2" s="23">
        <v>2</v>
      </c>
      <c r="J2" t="s">
        <v>239</v>
      </c>
      <c r="K2" t="s">
        <v>250</v>
      </c>
      <c r="L2" s="2">
        <v>5.2025462962962961E-2</v>
      </c>
      <c r="M2" t="s">
        <v>241</v>
      </c>
      <c r="N2" t="s">
        <v>207</v>
      </c>
      <c r="O2" s="3">
        <v>2.182638888888889</v>
      </c>
      <c r="R2" t="s">
        <v>244</v>
      </c>
      <c r="S2" t="s">
        <v>207</v>
      </c>
      <c r="T2">
        <v>0.42019675925925926</v>
      </c>
    </row>
    <row r="3" spans="1:20" x14ac:dyDescent="0.25">
      <c r="A3" s="25" t="s">
        <v>241</v>
      </c>
      <c r="B3" s="25" t="s">
        <v>242</v>
      </c>
      <c r="C3" s="26">
        <v>0.85</v>
      </c>
      <c r="D3" s="26">
        <f>O1/O2</f>
        <v>0.93732103086223351</v>
      </c>
      <c r="E3" s="26">
        <f>F2/F3</f>
        <v>0.9811401628804115</v>
      </c>
      <c r="F3" s="28">
        <v>1.6201388888888888</v>
      </c>
      <c r="G3" s="27">
        <v>1</v>
      </c>
      <c r="H3" s="26">
        <f>G3+E3+D3</f>
        <v>2.9184611937426448</v>
      </c>
      <c r="I3" s="23">
        <v>1</v>
      </c>
      <c r="J3" t="s">
        <v>243</v>
      </c>
      <c r="K3" t="s">
        <v>148</v>
      </c>
      <c r="L3" s="2">
        <v>5.6273148148148149E-2</v>
      </c>
      <c r="M3" t="s">
        <v>255</v>
      </c>
      <c r="N3" t="s">
        <v>25</v>
      </c>
      <c r="O3" s="3">
        <v>2.1930555555555555</v>
      </c>
      <c r="R3" t="s">
        <v>243</v>
      </c>
      <c r="S3" t="s">
        <v>148</v>
      </c>
      <c r="T3" s="2">
        <v>0.4299189814814815</v>
      </c>
    </row>
    <row r="4" spans="1:20" x14ac:dyDescent="0.25">
      <c r="A4" s="25" t="s">
        <v>243</v>
      </c>
      <c r="B4" s="25" t="s">
        <v>148</v>
      </c>
      <c r="C4" s="26">
        <f>T1/T3*0.85</f>
        <v>0.82210526315789467</v>
      </c>
      <c r="D4" s="26">
        <f>O1/O4</f>
        <v>0.92235441452723865</v>
      </c>
      <c r="E4" s="26">
        <f>F2/F4</f>
        <v>0.96460176991150459</v>
      </c>
      <c r="F4" s="28">
        <v>1.6479166666666665</v>
      </c>
      <c r="G4" s="26">
        <f>L1/L3</f>
        <v>0.92451665981077746</v>
      </c>
      <c r="H4" s="26">
        <f>G4+E4+D4</f>
        <v>2.8114728442495207</v>
      </c>
      <c r="I4" s="23">
        <v>3</v>
      </c>
      <c r="J4" t="s">
        <v>245</v>
      </c>
      <c r="K4" t="s">
        <v>25</v>
      </c>
      <c r="L4" s="2">
        <v>5.9236111111111107E-2</v>
      </c>
      <c r="M4" t="s">
        <v>243</v>
      </c>
      <c r="N4" t="s">
        <v>148</v>
      </c>
      <c r="O4" s="3">
        <v>2.2180555555555554</v>
      </c>
      <c r="R4" t="s">
        <v>246</v>
      </c>
      <c r="S4" t="s">
        <v>207</v>
      </c>
      <c r="T4">
        <v>0.43140046296296292</v>
      </c>
    </row>
    <row r="5" spans="1:20" x14ac:dyDescent="0.25">
      <c r="A5" s="25" t="s">
        <v>244</v>
      </c>
      <c r="B5" s="25" t="s">
        <v>242</v>
      </c>
      <c r="C5" s="26">
        <f>T1/T2*0.85</f>
        <v>0.84112656658862417</v>
      </c>
      <c r="D5" s="26">
        <v>1</v>
      </c>
      <c r="E5" s="26">
        <f>F2/F5</f>
        <v>0.95097631906938096</v>
      </c>
      <c r="F5" s="28">
        <v>1.6715277777777777</v>
      </c>
      <c r="G5" s="26">
        <f>L1/L6</f>
        <v>0.81935836675173168</v>
      </c>
      <c r="H5" s="26">
        <f>C5+D5+E5</f>
        <v>2.792102885658005</v>
      </c>
      <c r="I5" s="23">
        <v>4</v>
      </c>
      <c r="J5" t="s">
        <v>246</v>
      </c>
      <c r="K5" t="s">
        <v>182</v>
      </c>
      <c r="L5" s="2">
        <v>6.232638888888889E-2</v>
      </c>
      <c r="M5" t="s">
        <v>246</v>
      </c>
      <c r="N5" t="s">
        <v>207</v>
      </c>
      <c r="O5" s="3">
        <v>2.2680555555555553</v>
      </c>
      <c r="R5" t="s">
        <v>198</v>
      </c>
      <c r="S5" t="s">
        <v>37</v>
      </c>
      <c r="T5" s="2">
        <v>0.43285879629629626</v>
      </c>
    </row>
    <row r="6" spans="1:20" x14ac:dyDescent="0.25">
      <c r="A6" s="25" t="s">
        <v>245</v>
      </c>
      <c r="B6" s="25" t="s">
        <v>143</v>
      </c>
      <c r="C6" s="26"/>
      <c r="D6" s="26">
        <f>O1/O6</f>
        <v>0.90174471992653804</v>
      </c>
      <c r="E6" s="26">
        <f>F2/F6</f>
        <v>0.92372881355932213</v>
      </c>
      <c r="F6" s="28">
        <v>1.7208333333333332</v>
      </c>
      <c r="G6" s="26">
        <f>L1/L4</f>
        <v>0.87827276279796795</v>
      </c>
      <c r="H6" s="26">
        <f>G6+E6+D6</f>
        <v>2.7037462962838283</v>
      </c>
      <c r="I6" s="23">
        <v>5</v>
      </c>
      <c r="J6" t="s">
        <v>244</v>
      </c>
      <c r="K6" t="s">
        <v>182</v>
      </c>
      <c r="L6" s="2">
        <v>6.3495370370370369E-2</v>
      </c>
      <c r="M6" t="s">
        <v>245</v>
      </c>
      <c r="N6" t="s">
        <v>25</v>
      </c>
      <c r="O6" s="3">
        <v>2.2687500000000003</v>
      </c>
      <c r="R6" t="s">
        <v>239</v>
      </c>
      <c r="S6" t="s">
        <v>5</v>
      </c>
      <c r="T6">
        <v>0.44525462962962964</v>
      </c>
    </row>
    <row r="7" spans="1:20" x14ac:dyDescent="0.25">
      <c r="A7" s="25" t="s">
        <v>246</v>
      </c>
      <c r="B7" s="25" t="s">
        <v>242</v>
      </c>
      <c r="C7" s="26">
        <f>T1/T4*0.85</f>
        <v>0.81928205403375109</v>
      </c>
      <c r="D7" s="26">
        <f>O1/O5</f>
        <v>0.90202082057562782</v>
      </c>
      <c r="E7" s="26">
        <f>F2/F7</f>
        <v>0.82131324004305706</v>
      </c>
      <c r="F7" s="28">
        <v>1.9354166666666668</v>
      </c>
      <c r="G7" s="26">
        <f>L1/L5</f>
        <v>0.83472609099350037</v>
      </c>
      <c r="H7" s="26">
        <f>D7+E7+G7</f>
        <v>2.5580601516121853</v>
      </c>
      <c r="I7" s="24">
        <v>6</v>
      </c>
      <c r="J7" t="s">
        <v>251</v>
      </c>
      <c r="K7" t="s">
        <v>252</v>
      </c>
      <c r="L7" s="2">
        <v>6.5000000000000002E-2</v>
      </c>
      <c r="M7" t="s">
        <v>239</v>
      </c>
      <c r="N7" t="s">
        <v>250</v>
      </c>
      <c r="O7" s="3">
        <v>2.3381944444444445</v>
      </c>
      <c r="R7" t="s">
        <v>255</v>
      </c>
      <c r="S7" t="s">
        <v>25</v>
      </c>
      <c r="T7" s="2">
        <v>0.46020833333333333</v>
      </c>
    </row>
    <row r="8" spans="1:20" s="29" customFormat="1" x14ac:dyDescent="0.25">
      <c r="A8" s="25" t="s">
        <v>247</v>
      </c>
      <c r="B8" s="25" t="s">
        <v>240</v>
      </c>
      <c r="C8" s="26"/>
      <c r="D8" s="26">
        <f>O1/O8</f>
        <v>0.83267382702091586</v>
      </c>
      <c r="E8" s="26">
        <f>F2/F8</f>
        <v>0.70344191763982789</v>
      </c>
      <c r="F8" s="28">
        <v>2.2597222222222224</v>
      </c>
      <c r="G8" s="26"/>
      <c r="H8" s="26">
        <f>C8+D8+G8+E8</f>
        <v>1.5361157446607439</v>
      </c>
      <c r="I8" s="27"/>
      <c r="J8" s="29" t="s">
        <v>253</v>
      </c>
      <c r="K8" s="29" t="s">
        <v>63</v>
      </c>
      <c r="L8" s="30">
        <v>7.0729166666666662E-2</v>
      </c>
      <c r="M8" s="29" t="s">
        <v>247</v>
      </c>
      <c r="N8" s="29" t="s">
        <v>5</v>
      </c>
      <c r="O8" s="31">
        <v>2.4569444444444444</v>
      </c>
    </row>
    <row r="9" spans="1:20" x14ac:dyDescent="0.25">
      <c r="A9" s="25" t="s">
        <v>248</v>
      </c>
      <c r="B9" s="25" t="s">
        <v>249</v>
      </c>
      <c r="C9" s="26"/>
      <c r="D9" s="26"/>
      <c r="E9" s="26">
        <f>F2/F9</f>
        <v>0.68780048076923073</v>
      </c>
      <c r="F9" s="28">
        <v>2.3111111111111113</v>
      </c>
      <c r="G9" s="26"/>
      <c r="H9" s="26">
        <f t="shared" ref="H9:H17" si="0">C9+D9+G9+E9</f>
        <v>0.68780048076923073</v>
      </c>
      <c r="I9" s="11"/>
      <c r="J9" t="s">
        <v>198</v>
      </c>
      <c r="K9" t="s">
        <v>37</v>
      </c>
      <c r="L9" s="2">
        <v>7.6724537037037036E-2</v>
      </c>
      <c r="M9" t="s">
        <v>256</v>
      </c>
      <c r="N9" t="s">
        <v>148</v>
      </c>
      <c r="O9" s="3">
        <v>2.4604166666666667</v>
      </c>
    </row>
    <row r="10" spans="1:20" x14ac:dyDescent="0.25">
      <c r="A10" s="25" t="s">
        <v>251</v>
      </c>
      <c r="B10" s="25" t="s">
        <v>252</v>
      </c>
      <c r="C10" s="26"/>
      <c r="D10" s="26">
        <f>O1/O10</f>
        <v>0.75480399692544198</v>
      </c>
      <c r="E10" s="27"/>
      <c r="F10" s="27"/>
      <c r="G10" s="26">
        <f>L1/L7</f>
        <v>0.80039173789173779</v>
      </c>
      <c r="H10" s="26">
        <f t="shared" si="0"/>
        <v>1.5551957348171799</v>
      </c>
      <c r="I10" s="11"/>
      <c r="J10" t="s">
        <v>254</v>
      </c>
      <c r="K10" t="s">
        <v>7</v>
      </c>
      <c r="L10" s="2">
        <v>8.519675925925925E-2</v>
      </c>
      <c r="M10" t="s">
        <v>251</v>
      </c>
      <c r="N10" t="s">
        <v>257</v>
      </c>
      <c r="O10" s="2">
        <v>2.7104166666666667</v>
      </c>
    </row>
    <row r="11" spans="1:20" x14ac:dyDescent="0.25">
      <c r="A11" s="25" t="s">
        <v>253</v>
      </c>
      <c r="B11" s="25" t="s">
        <v>63</v>
      </c>
      <c r="C11" s="26"/>
      <c r="D11" s="26"/>
      <c r="E11" s="27"/>
      <c r="F11" s="27"/>
      <c r="G11" s="26">
        <f>L1/L8</f>
        <v>0.73555882834233355</v>
      </c>
      <c r="H11" s="26">
        <f t="shared" si="0"/>
        <v>0.73555882834233355</v>
      </c>
      <c r="I11" s="11"/>
      <c r="M11" t="s">
        <v>188</v>
      </c>
      <c r="N11" t="s">
        <v>25</v>
      </c>
      <c r="O11" s="2">
        <v>2.7333333333333329</v>
      </c>
    </row>
    <row r="12" spans="1:20" x14ac:dyDescent="0.25">
      <c r="A12" s="25" t="s">
        <v>198</v>
      </c>
      <c r="B12" s="25" t="s">
        <v>37</v>
      </c>
      <c r="C12" s="26">
        <f>T1/T5*0.85</f>
        <v>0.81652183213454921</v>
      </c>
      <c r="D12" s="26"/>
      <c r="E12" s="27"/>
      <c r="F12" s="27"/>
      <c r="G12" s="26">
        <f>L1/L9</f>
        <v>0.67808115854578366</v>
      </c>
      <c r="H12" s="26">
        <f t="shared" si="0"/>
        <v>1.4946029906803329</v>
      </c>
      <c r="I12" s="27"/>
      <c r="M12" t="s">
        <v>258</v>
      </c>
      <c r="N12" t="s">
        <v>112</v>
      </c>
      <c r="O12" s="2">
        <v>3.0958333333333332</v>
      </c>
    </row>
    <row r="13" spans="1:20" x14ac:dyDescent="0.25">
      <c r="A13" s="25" t="s">
        <v>254</v>
      </c>
      <c r="B13" s="25" t="s">
        <v>7</v>
      </c>
      <c r="C13" s="26"/>
      <c r="D13" s="26"/>
      <c r="E13" s="27"/>
      <c r="F13" s="27"/>
      <c r="G13" s="26">
        <f>L1/L10</f>
        <v>0.61065072680342347</v>
      </c>
      <c r="H13" s="26">
        <f t="shared" si="0"/>
        <v>0.61065072680342347</v>
      </c>
      <c r="I13" s="11"/>
    </row>
    <row r="14" spans="1:20" x14ac:dyDescent="0.25">
      <c r="A14" s="25" t="s">
        <v>255</v>
      </c>
      <c r="B14" s="25" t="s">
        <v>25</v>
      </c>
      <c r="C14" s="26">
        <f>T1/T7*0.85</f>
        <v>0.76799708264171818</v>
      </c>
      <c r="D14" s="26">
        <f>O1/O3</f>
        <v>0.93286890436985437</v>
      </c>
      <c r="E14" s="27"/>
      <c r="F14" s="27"/>
      <c r="G14" s="27"/>
      <c r="H14" s="26">
        <f t="shared" si="0"/>
        <v>1.7008659870115725</v>
      </c>
      <c r="I14" s="24"/>
    </row>
    <row r="15" spans="1:20" x14ac:dyDescent="0.25">
      <c r="A15" s="5" t="s">
        <v>256</v>
      </c>
      <c r="B15" s="5" t="s">
        <v>148</v>
      </c>
      <c r="C15" s="11"/>
      <c r="D15" s="13">
        <f>O1/O9</f>
        <v>0.83149872988992379</v>
      </c>
      <c r="E15" s="11"/>
      <c r="F15" s="11"/>
      <c r="G15" s="11"/>
      <c r="H15" s="13">
        <f t="shared" si="0"/>
        <v>0.83149872988992379</v>
      </c>
      <c r="I15" s="11"/>
    </row>
    <row r="16" spans="1:20" x14ac:dyDescent="0.25">
      <c r="A16" s="5" t="s">
        <v>188</v>
      </c>
      <c r="B16" s="5" t="s">
        <v>25</v>
      </c>
      <c r="C16" s="11"/>
      <c r="D16" s="13">
        <f>O1/O11</f>
        <v>0.74847560975609773</v>
      </c>
      <c r="E16" s="11"/>
      <c r="F16" s="11"/>
      <c r="G16" s="11"/>
      <c r="H16" s="13">
        <f t="shared" si="0"/>
        <v>0.74847560975609773</v>
      </c>
      <c r="I16" s="11"/>
    </row>
    <row r="17" spans="1:9" x14ac:dyDescent="0.25">
      <c r="A17" s="5" t="s">
        <v>258</v>
      </c>
      <c r="B17" s="5" t="s">
        <v>112</v>
      </c>
      <c r="C17" s="11"/>
      <c r="D17" s="13">
        <f>O1/O12</f>
        <v>0.66083445491251691</v>
      </c>
      <c r="E17" s="11"/>
      <c r="F17" s="11"/>
      <c r="G17" s="11"/>
      <c r="H17" s="13">
        <f t="shared" si="0"/>
        <v>0.66083445491251691</v>
      </c>
      <c r="I17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selection activeCell="B21" sqref="B21"/>
    </sheetView>
  </sheetViews>
  <sheetFormatPr defaultRowHeight="15" x14ac:dyDescent="0.25"/>
  <cols>
    <col min="1" max="1" width="22.140625" bestFit="1" customWidth="1"/>
    <col min="2" max="2" width="36" bestFit="1" customWidth="1"/>
    <col min="3" max="3" width="10.42578125" bestFit="1" customWidth="1"/>
    <col min="5" max="5" width="14.7109375" bestFit="1" customWidth="1"/>
    <col min="6" max="6" width="0" hidden="1" customWidth="1"/>
    <col min="7" max="7" width="11.5703125" bestFit="1" customWidth="1"/>
    <col min="9" max="9" width="0" hidden="1" customWidth="1"/>
    <col min="11" max="13" width="0" hidden="1" customWidth="1"/>
    <col min="15" max="15" width="22.140625" hidden="1" customWidth="1"/>
    <col min="16" max="20" width="0" hidden="1" customWidth="1"/>
  </cols>
  <sheetData>
    <row r="1" spans="1:20" x14ac:dyDescent="0.25">
      <c r="A1" s="8" t="s">
        <v>79</v>
      </c>
      <c r="B1" s="8" t="s">
        <v>80</v>
      </c>
      <c r="C1" s="9" t="s">
        <v>133</v>
      </c>
      <c r="D1" s="9" t="s">
        <v>14</v>
      </c>
      <c r="E1" s="9" t="s">
        <v>15</v>
      </c>
      <c r="F1" s="9"/>
      <c r="G1" s="9" t="s">
        <v>16</v>
      </c>
      <c r="H1" s="9" t="s">
        <v>78</v>
      </c>
      <c r="I1" s="9" t="s">
        <v>177</v>
      </c>
      <c r="K1" t="s">
        <v>259</v>
      </c>
      <c r="L1" t="s">
        <v>9</v>
      </c>
      <c r="M1" s="2">
        <v>5.063657407407407E-2</v>
      </c>
      <c r="O1" t="s">
        <v>259</v>
      </c>
      <c r="P1" t="s">
        <v>27</v>
      </c>
      <c r="Q1" s="3">
        <v>1.6409722222222223</v>
      </c>
      <c r="R1" t="s">
        <v>263</v>
      </c>
      <c r="S1" t="s">
        <v>3</v>
      </c>
      <c r="T1" s="2">
        <v>0.51423611111111112</v>
      </c>
    </row>
    <row r="2" spans="1:20" x14ac:dyDescent="0.25">
      <c r="A2" s="25" t="s">
        <v>259</v>
      </c>
      <c r="B2" s="25" t="s">
        <v>9</v>
      </c>
      <c r="C2" s="26">
        <f>T1/T2*0.85</f>
        <v>0.84099006814234178</v>
      </c>
      <c r="D2" s="26">
        <v>1</v>
      </c>
      <c r="E2" s="26">
        <f>F2/F2</f>
        <v>1</v>
      </c>
      <c r="F2" s="28">
        <v>1.5145833333333334</v>
      </c>
      <c r="G2" s="26">
        <v>1</v>
      </c>
      <c r="H2" s="27">
        <v>3</v>
      </c>
      <c r="I2" s="27">
        <v>1</v>
      </c>
      <c r="K2" t="s">
        <v>213</v>
      </c>
      <c r="L2" t="s">
        <v>64</v>
      </c>
      <c r="M2" s="2">
        <v>5.3414351851851859E-2</v>
      </c>
      <c r="O2" t="s">
        <v>261</v>
      </c>
      <c r="P2" t="s">
        <v>207</v>
      </c>
      <c r="Q2" s="3">
        <v>1.7451388888888888</v>
      </c>
      <c r="R2" t="s">
        <v>259</v>
      </c>
      <c r="S2" t="s">
        <v>9</v>
      </c>
      <c r="T2">
        <v>0.51974537037037039</v>
      </c>
    </row>
    <row r="3" spans="1:20" x14ac:dyDescent="0.25">
      <c r="A3" s="25" t="s">
        <v>260</v>
      </c>
      <c r="B3" s="25" t="s">
        <v>262</v>
      </c>
      <c r="C3" s="26">
        <f>T1/T3*0.85</f>
        <v>0.81863998959507511</v>
      </c>
      <c r="D3" s="26">
        <f>Q1/Q3</f>
        <v>0.93621236133122021</v>
      </c>
      <c r="E3" s="26">
        <f>F2/F3</f>
        <v>0.8982701812191104</v>
      </c>
      <c r="F3" s="28">
        <v>1.6861111111111111</v>
      </c>
      <c r="G3" s="26">
        <f>M1/M6</f>
        <v>0.76997536078845474</v>
      </c>
      <c r="H3" s="26">
        <f>E3+D3+C3</f>
        <v>2.6531225321454057</v>
      </c>
      <c r="I3" s="27">
        <v>4</v>
      </c>
      <c r="K3" t="s">
        <v>261</v>
      </c>
      <c r="L3" t="s">
        <v>182</v>
      </c>
      <c r="M3" s="2">
        <v>5.8067129629629628E-2</v>
      </c>
      <c r="O3" t="s">
        <v>260</v>
      </c>
      <c r="P3" t="s">
        <v>207</v>
      </c>
      <c r="Q3" s="3">
        <v>1.752777777777778</v>
      </c>
      <c r="R3" t="s">
        <v>260</v>
      </c>
      <c r="S3" t="s">
        <v>207</v>
      </c>
      <c r="T3" s="2">
        <v>0.53393518518518512</v>
      </c>
    </row>
    <row r="4" spans="1:20" x14ac:dyDescent="0.25">
      <c r="A4" s="25" t="s">
        <v>261</v>
      </c>
      <c r="B4" s="25" t="s">
        <v>262</v>
      </c>
      <c r="C4" s="26">
        <f>T1/T4*0.85</f>
        <v>0.75524958003359732</v>
      </c>
      <c r="D4" s="26">
        <f>Q1/Q2</f>
        <v>0.94031038599283734</v>
      </c>
      <c r="E4" s="26">
        <f>F2/F4</f>
        <v>0.88730675345809595</v>
      </c>
      <c r="F4" s="28">
        <v>1.7069444444444446</v>
      </c>
      <c r="G4" s="26">
        <f>M1/M3</f>
        <v>0.87203508072553315</v>
      </c>
      <c r="H4" s="26">
        <f>G4+E4+D4</f>
        <v>2.6996522201764663</v>
      </c>
      <c r="I4" s="27">
        <v>2</v>
      </c>
      <c r="K4" t="s">
        <v>263</v>
      </c>
      <c r="L4" t="s">
        <v>3</v>
      </c>
      <c r="M4" s="2">
        <v>5.8090277777777775E-2</v>
      </c>
      <c r="O4" t="s">
        <v>263</v>
      </c>
      <c r="P4" t="s">
        <v>3</v>
      </c>
      <c r="Q4" s="3">
        <v>1.7708333333333333</v>
      </c>
      <c r="R4" t="s">
        <v>261</v>
      </c>
      <c r="S4" t="s">
        <v>207</v>
      </c>
      <c r="T4">
        <v>0.57874999999999999</v>
      </c>
    </row>
    <row r="5" spans="1:20" x14ac:dyDescent="0.25">
      <c r="A5" s="25" t="s">
        <v>263</v>
      </c>
      <c r="B5" s="25" t="s">
        <v>63</v>
      </c>
      <c r="C5" s="26">
        <v>0.85</v>
      </c>
      <c r="D5" s="26">
        <f>Q1/Q4</f>
        <v>0.92666666666666675</v>
      </c>
      <c r="E5" s="26">
        <f>F2/F5</f>
        <v>0.87660771704180063</v>
      </c>
      <c r="F5" s="28">
        <v>1.7277777777777779</v>
      </c>
      <c r="G5" s="26">
        <f>M1/M4</f>
        <v>0.87168758716875872</v>
      </c>
      <c r="H5" s="26">
        <f>G5+E5+D5</f>
        <v>2.6749619708772263</v>
      </c>
      <c r="I5" s="27">
        <v>3</v>
      </c>
      <c r="K5" t="s">
        <v>265</v>
      </c>
      <c r="L5" t="s">
        <v>37</v>
      </c>
      <c r="M5" s="2">
        <v>6.1712962962962963E-2</v>
      </c>
      <c r="O5" t="s">
        <v>265</v>
      </c>
      <c r="P5" t="s">
        <v>37</v>
      </c>
      <c r="Q5" s="3">
        <v>2.213888888888889</v>
      </c>
      <c r="R5" t="s">
        <v>265</v>
      </c>
      <c r="S5" t="s">
        <v>37</v>
      </c>
      <c r="T5" s="2">
        <v>0.5935879629629629</v>
      </c>
    </row>
    <row r="6" spans="1:20" x14ac:dyDescent="0.25">
      <c r="A6" s="25" t="s">
        <v>264</v>
      </c>
      <c r="B6" s="25" t="s">
        <v>74</v>
      </c>
      <c r="C6" s="26"/>
      <c r="D6" s="26"/>
      <c r="E6" s="26">
        <f>F2/F6</f>
        <v>0.70491273432449897</v>
      </c>
      <c r="F6" s="28">
        <v>2.1486111111111112</v>
      </c>
      <c r="G6" s="26"/>
      <c r="H6" s="26">
        <f>E6</f>
        <v>0.70491273432449897</v>
      </c>
      <c r="I6" s="27"/>
      <c r="K6" t="s">
        <v>260</v>
      </c>
      <c r="L6" t="s">
        <v>182</v>
      </c>
      <c r="M6" s="2">
        <v>6.5763888888888886E-2</v>
      </c>
      <c r="O6" t="s">
        <v>268</v>
      </c>
      <c r="P6" t="s">
        <v>60</v>
      </c>
      <c r="Q6" s="3">
        <v>2.2180555555555554</v>
      </c>
      <c r="R6" t="s">
        <v>221</v>
      </c>
      <c r="S6" t="s">
        <v>25</v>
      </c>
      <c r="T6" s="2">
        <v>0.63784722222222223</v>
      </c>
    </row>
    <row r="7" spans="1:20" x14ac:dyDescent="0.25">
      <c r="A7" s="25" t="s">
        <v>265</v>
      </c>
      <c r="B7" s="25" t="s">
        <v>266</v>
      </c>
      <c r="C7" s="26">
        <f>T1/T5*0.85</f>
        <v>0.73637054946769098</v>
      </c>
      <c r="D7" s="26">
        <f>Q1/Q5</f>
        <v>0.74121706398996234</v>
      </c>
      <c r="E7" s="26">
        <f>F2/F7</f>
        <v>0.68391345249294455</v>
      </c>
      <c r="F7" s="28">
        <v>2.2145833333333331</v>
      </c>
      <c r="G7" s="26">
        <f>M1/M5</f>
        <v>0.82051762940735173</v>
      </c>
      <c r="H7" s="26">
        <f>G7+D7+C7</f>
        <v>2.2981052428650051</v>
      </c>
      <c r="I7" s="27">
        <v>5</v>
      </c>
      <c r="K7" t="s">
        <v>267</v>
      </c>
      <c r="L7" t="s">
        <v>270</v>
      </c>
      <c r="M7" s="2">
        <v>7.2523148148148142E-2</v>
      </c>
      <c r="O7" t="s">
        <v>271</v>
      </c>
      <c r="P7" t="s">
        <v>60</v>
      </c>
      <c r="Q7" s="3">
        <v>2.4624999999999999</v>
      </c>
    </row>
    <row r="8" spans="1:20" x14ac:dyDescent="0.25">
      <c r="A8" s="25" t="s">
        <v>267</v>
      </c>
      <c r="B8" s="25" t="s">
        <v>74</v>
      </c>
      <c r="C8" s="26"/>
      <c r="D8" s="26"/>
      <c r="E8" s="26">
        <f>F2/F8</f>
        <v>0.67356392835083378</v>
      </c>
      <c r="F8" s="28">
        <v>2.2486111111111113</v>
      </c>
      <c r="G8" s="26">
        <f>M1/M7</f>
        <v>0.69821257580593676</v>
      </c>
      <c r="H8" s="26">
        <f>G8+E8+D8+C8</f>
        <v>1.3717765041567707</v>
      </c>
      <c r="I8" s="27"/>
      <c r="K8" t="s">
        <v>271</v>
      </c>
      <c r="L8" t="s">
        <v>60</v>
      </c>
      <c r="M8" s="2">
        <v>7.4502314814814813E-2</v>
      </c>
      <c r="O8" t="s">
        <v>275</v>
      </c>
      <c r="P8" t="s">
        <v>102</v>
      </c>
      <c r="Q8" s="2">
        <v>2.5465277777777779</v>
      </c>
    </row>
    <row r="9" spans="1:20" x14ac:dyDescent="0.25">
      <c r="A9" s="25" t="s">
        <v>268</v>
      </c>
      <c r="B9" s="25" t="s">
        <v>60</v>
      </c>
      <c r="C9" s="26"/>
      <c r="D9" s="26">
        <f>Q1/Q6</f>
        <v>0.73982467125860996</v>
      </c>
      <c r="E9" s="26">
        <f>F2/F9</f>
        <v>0.64034057545507939</v>
      </c>
      <c r="F9" s="28">
        <v>2.3652777777777776</v>
      </c>
      <c r="G9" s="26"/>
      <c r="H9" s="26">
        <f t="shared" ref="H9:H17" si="0">G9+E9+D9+C9</f>
        <v>1.3801652467136893</v>
      </c>
      <c r="I9" s="27"/>
      <c r="K9" t="s">
        <v>272</v>
      </c>
      <c r="L9" t="s">
        <v>65</v>
      </c>
      <c r="M9" s="2">
        <v>9.0081018518518519E-2</v>
      </c>
      <c r="O9" t="s">
        <v>276</v>
      </c>
      <c r="P9" t="s">
        <v>25</v>
      </c>
      <c r="Q9" s="2">
        <v>2.5784722222222221</v>
      </c>
    </row>
    <row r="10" spans="1:20" x14ac:dyDescent="0.25">
      <c r="A10" s="5" t="s">
        <v>269</v>
      </c>
      <c r="B10" s="5" t="s">
        <v>60</v>
      </c>
      <c r="C10" s="13"/>
      <c r="D10" s="13">
        <f>Q1/Q7</f>
        <v>0.66638465877044561</v>
      </c>
      <c r="E10" s="13">
        <f>F2/F10</f>
        <v>0.63272410791993028</v>
      </c>
      <c r="F10" s="19">
        <v>2.3937500000000003</v>
      </c>
      <c r="G10" s="13">
        <f>M1/M8</f>
        <v>0.67966443995650139</v>
      </c>
      <c r="H10" s="13">
        <f t="shared" si="0"/>
        <v>1.9787732066468773</v>
      </c>
      <c r="I10" s="11"/>
      <c r="K10" t="s">
        <v>273</v>
      </c>
      <c r="L10" t="s">
        <v>274</v>
      </c>
      <c r="M10" s="2">
        <v>0.12445601851851852</v>
      </c>
      <c r="O10" t="s">
        <v>277</v>
      </c>
      <c r="P10" t="s">
        <v>18</v>
      </c>
      <c r="Q10" s="2">
        <v>2.6569444444444446</v>
      </c>
    </row>
    <row r="11" spans="1:20" x14ac:dyDescent="0.25">
      <c r="A11" s="5" t="s">
        <v>213</v>
      </c>
      <c r="B11" s="5" t="s">
        <v>64</v>
      </c>
      <c r="C11" s="13"/>
      <c r="D11" s="13"/>
      <c r="E11" s="11"/>
      <c r="F11" s="11"/>
      <c r="G11" s="13">
        <f>M1/M2</f>
        <v>0.94799566630552523</v>
      </c>
      <c r="H11" s="13">
        <f t="shared" si="0"/>
        <v>0.94799566630552523</v>
      </c>
      <c r="I11" s="11"/>
      <c r="O11" t="s">
        <v>278</v>
      </c>
      <c r="P11" t="s">
        <v>112</v>
      </c>
      <c r="Q11" s="2">
        <v>3.0472222222222225</v>
      </c>
    </row>
    <row r="12" spans="1:20" x14ac:dyDescent="0.25">
      <c r="A12" s="5" t="s">
        <v>272</v>
      </c>
      <c r="B12" s="5" t="s">
        <v>65</v>
      </c>
      <c r="C12" s="13"/>
      <c r="D12" s="13"/>
      <c r="E12" s="11"/>
      <c r="F12" s="11"/>
      <c r="G12" s="13">
        <f>M1/M9</f>
        <v>0.56212257484260564</v>
      </c>
      <c r="H12" s="13">
        <f t="shared" si="0"/>
        <v>0.56212257484260564</v>
      </c>
      <c r="I12" s="11"/>
    </row>
    <row r="13" spans="1:20" x14ac:dyDescent="0.25">
      <c r="A13" s="5" t="s">
        <v>275</v>
      </c>
      <c r="B13" s="5" t="s">
        <v>102</v>
      </c>
      <c r="C13" s="13"/>
      <c r="D13" s="13">
        <f>Q1/Q8</f>
        <v>0.64439596400327237</v>
      </c>
      <c r="E13" s="11"/>
      <c r="F13" s="11"/>
      <c r="G13" s="11"/>
      <c r="H13" s="13">
        <f t="shared" si="0"/>
        <v>0.64439596400327237</v>
      </c>
      <c r="I13" s="11"/>
    </row>
    <row r="14" spans="1:20" x14ac:dyDescent="0.25">
      <c r="A14" s="5" t="s">
        <v>276</v>
      </c>
      <c r="B14" s="5" t="s">
        <v>25</v>
      </c>
      <c r="C14" s="13"/>
      <c r="D14" s="13">
        <f>Q1/Q9</f>
        <v>0.63641260436304881</v>
      </c>
      <c r="E14" s="11"/>
      <c r="F14" s="11"/>
      <c r="G14" s="11"/>
      <c r="H14" s="13">
        <f t="shared" si="0"/>
        <v>0.63641260436304881</v>
      </c>
      <c r="I14" s="11"/>
    </row>
    <row r="15" spans="1:20" x14ac:dyDescent="0.25">
      <c r="A15" s="5" t="s">
        <v>277</v>
      </c>
      <c r="B15" s="5" t="s">
        <v>18</v>
      </c>
      <c r="C15" s="13"/>
      <c r="D15" s="13">
        <f>Q1/Q10</f>
        <v>0.61761630946157864</v>
      </c>
      <c r="E15" s="11"/>
      <c r="F15" s="11"/>
      <c r="G15" s="11"/>
      <c r="H15" s="13">
        <f t="shared" si="0"/>
        <v>0.61761630946157864</v>
      </c>
      <c r="I15" s="11"/>
    </row>
    <row r="16" spans="1:20" x14ac:dyDescent="0.25">
      <c r="A16" s="5" t="s">
        <v>278</v>
      </c>
      <c r="B16" s="5" t="s">
        <v>112</v>
      </c>
      <c r="C16" s="13"/>
      <c r="D16" s="13">
        <f>Q1/Q11</f>
        <v>0.53851412944393795</v>
      </c>
      <c r="E16" s="11"/>
      <c r="F16" s="11"/>
      <c r="G16" s="11"/>
      <c r="H16" s="13">
        <f t="shared" si="0"/>
        <v>0.53851412944393795</v>
      </c>
      <c r="I16" s="11"/>
    </row>
    <row r="17" spans="1:9" x14ac:dyDescent="0.25">
      <c r="A17" s="5" t="s">
        <v>221</v>
      </c>
      <c r="B17" s="5" t="s">
        <v>25</v>
      </c>
      <c r="C17" s="13">
        <f>T1/T6*0.85</f>
        <v>0.68527490473598252</v>
      </c>
      <c r="D17" s="12"/>
      <c r="E17" s="12"/>
      <c r="F17" s="12"/>
      <c r="G17" s="12"/>
      <c r="H17" s="13">
        <f t="shared" si="0"/>
        <v>0.68527490473598252</v>
      </c>
      <c r="I1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V14</vt:lpstr>
      <vt:lpstr>M14</vt:lpstr>
      <vt:lpstr>V16</vt:lpstr>
      <vt:lpstr>M16</vt:lpstr>
      <vt:lpstr>V18</vt:lpstr>
      <vt:lpstr>M18</vt:lpstr>
      <vt:lpstr>V20</vt:lpstr>
      <vt:lpstr>M20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Vilius</dc:creator>
  <cp:lastModifiedBy>Vilius</cp:lastModifiedBy>
  <dcterms:created xsi:type="dcterms:W3CDTF">2017-05-07T16:47:39Z</dcterms:created>
  <dcterms:modified xsi:type="dcterms:W3CDTF">2017-05-09T05:38:00Z</dcterms:modified>
</cp:coreProperties>
</file>